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3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NOTAS!$A$1:$F$501</definedName>
    <definedName name="dos">#REF!</definedName>
    <definedName name="UNO" localSheetId="0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7" i="1" l="1"/>
  <c r="C487" i="1"/>
  <c r="B487" i="1"/>
  <c r="D468" i="1"/>
  <c r="C455" i="1"/>
  <c r="C451" i="1"/>
  <c r="C450" i="1"/>
  <c r="D449" i="1" s="1"/>
  <c r="D477" i="1" s="1"/>
  <c r="D435" i="1"/>
  <c r="D428" i="1"/>
  <c r="D441" i="1" s="1"/>
  <c r="C409" i="1"/>
  <c r="C418" i="1" s="1"/>
  <c r="B409" i="1"/>
  <c r="B418" i="1" s="1"/>
  <c r="B407" i="1"/>
  <c r="D400" i="1"/>
  <c r="C400" i="1"/>
  <c r="B400" i="1"/>
  <c r="D363" i="1"/>
  <c r="C363" i="1"/>
  <c r="B363" i="1"/>
  <c r="D342" i="1"/>
  <c r="C342" i="1"/>
  <c r="B342" i="1"/>
  <c r="C324" i="1"/>
  <c r="B324" i="1"/>
  <c r="B227" i="1"/>
  <c r="B231" i="1" s="1"/>
  <c r="B214" i="1"/>
  <c r="B223" i="1" s="1"/>
  <c r="B197" i="1"/>
  <c r="B190" i="1"/>
  <c r="B183" i="1"/>
  <c r="B176" i="1"/>
  <c r="B169" i="1"/>
  <c r="E163" i="1"/>
  <c r="D163" i="1"/>
  <c r="C163" i="1"/>
  <c r="B148" i="1"/>
  <c r="B163" i="1" s="1"/>
  <c r="B143" i="1"/>
  <c r="B137" i="1"/>
  <c r="D132" i="1"/>
  <c r="C132" i="1"/>
  <c r="B132" i="1"/>
  <c r="D124" i="1"/>
  <c r="D106" i="1"/>
  <c r="C106" i="1"/>
  <c r="B106" i="1"/>
  <c r="D77" i="1"/>
  <c r="C77" i="1"/>
  <c r="B77" i="1"/>
  <c r="D71" i="1"/>
  <c r="C71" i="1"/>
  <c r="C124" i="1" s="1"/>
  <c r="B71" i="1"/>
  <c r="B124" i="1" s="1"/>
  <c r="B65" i="1"/>
  <c r="B59" i="1"/>
  <c r="B52" i="1"/>
  <c r="E44" i="1"/>
  <c r="D44" i="1"/>
  <c r="C44" i="1"/>
  <c r="B42" i="1"/>
  <c r="B35" i="1"/>
  <c r="B44" i="1" s="1"/>
  <c r="D31" i="1"/>
  <c r="C31" i="1"/>
  <c r="B31" i="1"/>
  <c r="D21" i="1"/>
  <c r="B21" i="1"/>
</calcChain>
</file>

<file path=xl/comments1.xml><?xml version="1.0" encoding="utf-8"?>
<comments xmlns="http://schemas.openxmlformats.org/spreadsheetml/2006/main">
  <authors>
    <author>mbanda</author>
  </authors>
  <commentList>
    <comment ref="A423" authorId="0" shapeId="0">
      <text>
        <r>
          <rPr>
            <b/>
            <sz val="9"/>
            <color indexed="81"/>
            <rFont val="Tahoma"/>
            <family val="2"/>
          </rPr>
          <t>mbanda:</t>
        </r>
        <r>
          <rPr>
            <sz val="9"/>
            <color indexed="81"/>
            <rFont val="Tahoma"/>
            <family val="2"/>
          </rPr>
          <t xml:space="preserve">
pendiente actualizar a NOVIEMBRE</t>
        </r>
      </text>
    </comment>
  </commentList>
</comments>
</file>

<file path=xl/sharedStrings.xml><?xml version="1.0" encoding="utf-8"?>
<sst xmlns="http://schemas.openxmlformats.org/spreadsheetml/2006/main" count="481" uniqueCount="400">
  <si>
    <t xml:space="preserve">NOTAS A LOS ESTADOS FINANCIEROS </t>
  </si>
  <si>
    <t>Al 30 de Septiembre del 2016</t>
  </si>
  <si>
    <t>Ente Público:</t>
  </si>
  <si>
    <t>Universidad Tenológica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</si>
  <si>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</si>
  <si>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</si>
  <si>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</si>
  <si>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</si>
  <si>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</si>
  <si>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</si>
  <si>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</si>
  <si>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</si>
  <si>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</si>
  <si>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</si>
  <si>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</si>
  <si>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</si>
  <si>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</si>
  <si>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</si>
  <si>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</si>
  <si>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</si>
  <si>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</si>
  <si>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</si>
  <si>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</si>
  <si>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</si>
  <si>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</si>
  <si>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</si>
  <si>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</si>
  <si>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</si>
  <si>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</si>
  <si>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</si>
  <si>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</si>
  <si>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</si>
  <si>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1123104501  ISR EN TRAMITE DE DE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</si>
  <si>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</si>
  <si>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</si>
  <si>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</si>
  <si>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</si>
  <si>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</si>
  <si>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</si>
  <si>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</si>
  <si>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</si>
  <si>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</si>
  <si>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</si>
  <si>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</si>
  <si>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</si>
  <si>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</si>
  <si>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</si>
  <si>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</si>
  <si>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</si>
  <si>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</si>
  <si>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</si>
  <si>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</si>
  <si>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</si>
  <si>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</si>
  <si>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</si>
  <si>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</si>
  <si>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</si>
  <si>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</si>
  <si>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</si>
  <si>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</si>
  <si>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</si>
  <si>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</si>
  <si>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</si>
  <si>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</si>
  <si>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</si>
  <si>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</si>
  <si>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</si>
  <si>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</si>
  <si>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</si>
  <si>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</si>
  <si>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</si>
  <si>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</si>
  <si>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</si>
  <si>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</si>
  <si>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</si>
  <si>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</si>
  <si>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</si>
  <si>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</si>
  <si>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</si>
  <si>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</si>
  <si>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</si>
  <si>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</si>
  <si>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</si>
  <si>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</si>
  <si>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</si>
  <si>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</si>
  <si>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</si>
  <si>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</si>
  <si>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</si>
  <si>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</si>
  <si>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</si>
  <si>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</si>
  <si>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</si>
  <si>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</si>
  <si>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</si>
  <si>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</si>
  <si>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</si>
  <si>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</si>
  <si>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</si>
  <si>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</si>
  <si>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</si>
  <si>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</si>
  <si>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</si>
  <si>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</si>
  <si>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</si>
  <si>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</si>
  <si>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</si>
  <si>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</si>
  <si>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</si>
  <si>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</si>
  <si>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</si>
  <si>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</si>
  <si>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</si>
  <si>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</si>
  <si>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</si>
  <si>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</si>
  <si>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</si>
  <si>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</si>
  <si>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</si>
  <si>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</si>
  <si>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2111401001  APORTACIÓN PATRONAL ISSEG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</si>
  <si>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</si>
  <si>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</si>
  <si>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</si>
  <si>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</si>
  <si>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2117301007  IVA POR PAGAR</t>
  </si>
  <si>
    <t>2117502102  IMPUESTO NOMINAS A PAGAR</t>
  </si>
  <si>
    <t>2117911001  ISSEG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</si>
  <si>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</si>
  <si>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</si>
  <si>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</si>
  <si>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</si>
  <si>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</si>
  <si>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</si>
  <si>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</si>
  <si>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</si>
  <si>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</si>
  <si>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</si>
  <si>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</si>
  <si>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</si>
  <si>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</si>
  <si>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</si>
  <si>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</si>
  <si>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</si>
  <si>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</si>
  <si>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</si>
  <si>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</si>
  <si>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</si>
  <si>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</si>
  <si>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</si>
  <si>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4151510250  POR CONCEPTO DE ARRE</t>
  </si>
  <si>
    <t>4151510253  POR CONCEPTO DE RENT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</si>
  <si>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</si>
  <si>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</si>
  <si>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</si>
  <si>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</si>
  <si>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</si>
  <si>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4159510820  POR CONCEPTO DE CURSOS OTROS</t>
  </si>
  <si>
    <t>4159510902  EXAMENES DE ADMISIÓN</t>
  </si>
  <si>
    <t>4159510920  EXAMENES OTROS</t>
  </si>
  <si>
    <t>4163610031  INDEMNIZACIONES (REC</t>
  </si>
  <si>
    <t>4169610002  RECARGOS</t>
  </si>
  <si>
    <t>4169610156  POR CONCEPTO DE PATROCINIOS</t>
  </si>
  <si>
    <t>4169610157  INGRESOS POR SERVICIOS EXTERNOS</t>
  </si>
  <si>
    <t>4169610161  SERVICIOS TECNOLOGICOS</t>
  </si>
  <si>
    <t>4173711005  INGRESOS POR LA VENT</t>
  </si>
  <si>
    <t>4200xxxxxx</t>
  </si>
  <si>
    <t>4213831000  SERVICIOS PERSONALES</t>
  </si>
  <si>
    <t>4213832000  MATERIALES Y SUMINISTROS</t>
  </si>
  <si>
    <t>4213833000  SERVICIOS GENERALES</t>
  </si>
  <si>
    <t>4221911000  SERVICIOS PERSONALES</t>
  </si>
  <si>
    <t>4221912000  MATERIALES Y SUMINISTROS</t>
  </si>
  <si>
    <t>4221913000  SERVICIOS GENERALES</t>
  </si>
  <si>
    <t>4221914000  AYUDAS Y SUBSIDIOS</t>
  </si>
  <si>
    <t>ERA-02 OTROS INGRESOS Y BENEFICIOS</t>
  </si>
  <si>
    <t>4300xxxxxx</t>
  </si>
  <si>
    <t>4311 Int.Ganados de Val.,Créditos, Bonos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</si>
  <si>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</si>
  <si>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</si>
  <si>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</si>
  <si>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</si>
  <si>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</si>
  <si>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</si>
  <si>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</si>
  <si>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</si>
  <si>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</si>
  <si>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</si>
  <si>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</si>
  <si>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</si>
  <si>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</si>
  <si>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</si>
  <si>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</si>
  <si>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5115153000  SEGURO DE RETIRO (AP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</si>
  <si>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</si>
  <si>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</si>
  <si>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</si>
  <si>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</si>
  <si>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</si>
  <si>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</si>
  <si>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</si>
  <si>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</si>
  <si>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</si>
  <si>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5121217000  MATERIALES Y ÚTILES DE ENSEÑANZA</t>
  </si>
  <si>
    <t>5122221000  ALIMENTACIÓN DE PERSONAS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</si>
  <si>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</si>
  <si>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</si>
  <si>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</si>
  <si>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</si>
  <si>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</si>
  <si>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</si>
  <si>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</si>
  <si>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</si>
  <si>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</si>
  <si>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</si>
  <si>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</si>
  <si>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</si>
  <si>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</si>
  <si>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</si>
  <si>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5125259000  OTROS PRODUCTOS QUÍMICOS</t>
  </si>
  <si>
    <t>5126261000  COMBUSTIBLES, LUBRI</t>
  </si>
  <si>
    <t>5127271000  VESTUARIOS Y UNIFORMES</t>
  </si>
  <si>
    <t>5127272000  PRENDAS DE PROTECCIÓN</t>
  </si>
  <si>
    <t>5127273000  ARTÍCULOS DEPORTIVOS</t>
  </si>
  <si>
    <t>5129291000  HERRAMIENTAS MENORES</t>
  </si>
  <si>
    <t>5129292000  REFACCIONES, ACCESO</t>
  </si>
  <si>
    <t>5129293000  REF. A. EQ. EDU Y R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</si>
  <si>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</si>
  <si>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</si>
  <si>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</si>
  <si>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</si>
  <si>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</si>
  <si>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</si>
  <si>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</si>
  <si>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</si>
  <si>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5132326000  ARRENDA. DE MAQ., O</t>
  </si>
  <si>
    <t>5132327000  ARRE. ACT. INTANG</t>
  </si>
  <si>
    <t>5132329000  OTROS ARRENDAMIENTOS</t>
  </si>
  <si>
    <t>5133331000  SERVS. LEGALES, DE</t>
  </si>
  <si>
    <t>5133332000  SERVS. DE DISEÑO, A</t>
  </si>
  <si>
    <t>5133333000  SERVS. CONSULT. ADM</t>
  </si>
  <si>
    <t>5133334000  CAPACITACIÓN</t>
  </si>
  <si>
    <t>5133335000  SERVICIOS DE INVESTI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</si>
  <si>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</si>
  <si>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</si>
  <si>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</si>
  <si>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</si>
  <si>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</si>
  <si>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</si>
  <si>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</si>
  <si>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</si>
  <si>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</si>
  <si>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</si>
  <si>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5135359000  SERVICIOS DE JARDINE</t>
  </si>
  <si>
    <t>5136361100  DIFUSION POR RADIO,</t>
  </si>
  <si>
    <t>5136361200  DIFUSION POR MEDIOS ALTERNATIVOS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</si>
  <si>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</si>
  <si>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</si>
  <si>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</si>
  <si>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</si>
  <si>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</si>
  <si>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</si>
  <si>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</si>
  <si>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</si>
  <si>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</si>
  <si>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</si>
  <si>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</si>
  <si>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</si>
  <si>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5511000001  ESTIMACIONES Y PERDI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</si>
  <si>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</si>
  <si>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</si>
  <si>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</si>
  <si>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</si>
  <si>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</si>
  <si>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</si>
  <si>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</si>
  <si>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</si>
  <si>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</si>
  <si>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</si>
  <si>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</si>
  <si>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</si>
  <si>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</si>
  <si>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</si>
  <si>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</si>
  <si>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</si>
  <si>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</si>
  <si>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</si>
  <si>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</si>
  <si>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</si>
  <si>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</si>
  <si>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</si>
  <si>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</si>
  <si>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</si>
  <si>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</si>
  <si>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</si>
  <si>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</si>
  <si>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</si>
  <si>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</si>
  <si>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</si>
  <si>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</si>
  <si>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</si>
  <si>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</si>
  <si>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</si>
  <si>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</si>
  <si>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</si>
  <si>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</si>
  <si>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</si>
  <si>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</si>
  <si>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</si>
  <si>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</si>
  <si>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</si>
  <si>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</si>
  <si>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</si>
  <si>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</si>
  <si>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</si>
  <si>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</si>
  <si>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</si>
  <si>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</si>
  <si>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</si>
  <si>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</si>
  <si>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</si>
  <si>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1112103023  BNTE Cta. 0670381441</t>
  </si>
  <si>
    <t>1112103025  BNTE Cta. 0681904266</t>
  </si>
  <si>
    <t>1112103027  BNTE Cta. 818582442</t>
  </si>
  <si>
    <t>1112103028  BNTE Cta. 0892358209</t>
  </si>
  <si>
    <t>1112103029  BANORTE 0253080110 PROEXOEES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</si>
  <si>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</si>
  <si>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</si>
  <si>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</si>
  <si>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</si>
  <si>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1112103034  BANORTE 0292728822 PROEXOEES 2015</t>
  </si>
  <si>
    <t>1112103035  BANORTE 0409990427 PROFOCIE 2015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</si>
  <si>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</si>
  <si>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</si>
  <si>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</si>
  <si>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</si>
  <si>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</si>
  <si>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</si>
  <si>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</si>
  <si>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</si>
  <si>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</si>
  <si>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</si>
  <si>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</si>
  <si>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</si>
  <si>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</si>
  <si>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</si>
  <si>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</si>
  <si>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septiembre de 2016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</si>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</sst>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.00_-;#,##0.00\-;&quot; &quot;"/>
    <numFmt numFmtId="166" formatCode="#,##0.00_ ;\-#,##0.00\ "/>
    <numFmt numFmtId="167" formatCode="#,##0;\-#,##0;&quot; &quot;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5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43" fontId="3" fillId="3" borderId="4" xfId="0" applyNumberFormat="1" applyFont="1" applyFill="1" applyBorder="1"/>
    <xf numFmtId="164" fontId="3" fillId="3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5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3" borderId="0" xfId="0" applyNumberFormat="1" applyFont="1" applyFill="1"/>
    <xf numFmtId="0" fontId="3" fillId="2" borderId="2" xfId="0" applyFont="1" applyFill="1" applyBorder="1"/>
    <xf numFmtId="164" fontId="12" fillId="3" borderId="6" xfId="0" applyNumberFormat="1" applyFont="1" applyFill="1" applyBorder="1" applyAlignment="1">
      <alignment horizontal="center"/>
    </xf>
    <xf numFmtId="164" fontId="12" fillId="3" borderId="11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6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5" xfId="0" applyFont="1" applyFill="1" applyBorder="1"/>
    <xf numFmtId="164" fontId="0" fillId="0" borderId="4" xfId="0" applyNumberForma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" fontId="3" fillId="0" borderId="14" xfId="3" applyNumberFormat="1" applyFont="1" applyFill="1" applyBorder="1" applyAlignment="1">
      <alignment wrapText="1"/>
    </xf>
    <xf numFmtId="164" fontId="3" fillId="0" borderId="4" xfId="0" applyNumberFormat="1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164" fontId="3" fillId="0" borderId="3" xfId="0" applyNumberFormat="1" applyFont="1" applyFill="1" applyBorder="1"/>
    <xf numFmtId="164" fontId="3" fillId="0" borderId="5" xfId="0" applyNumberFormat="1" applyFont="1" applyFill="1" applyBorder="1"/>
    <xf numFmtId="0" fontId="3" fillId="3" borderId="8" xfId="0" applyFont="1" applyFill="1" applyBorder="1"/>
    <xf numFmtId="164" fontId="2" fillId="2" borderId="2" xfId="0" applyNumberFormat="1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8" xfId="0" applyNumberFormat="1" applyFont="1" applyFill="1" applyBorder="1"/>
    <xf numFmtId="164" fontId="5" fillId="3" borderId="11" xfId="0" applyNumberFormat="1" applyFont="1" applyFill="1" applyBorder="1"/>
    <xf numFmtId="164" fontId="5" fillId="3" borderId="15" xfId="0" applyNumberFormat="1" applyFont="1" applyFill="1" applyBorder="1"/>
    <xf numFmtId="49" fontId="2" fillId="2" borderId="16" xfId="0" applyNumberFormat="1" applyFont="1" applyFill="1" applyBorder="1" applyAlignment="1">
      <alignment vertical="center"/>
    </xf>
    <xf numFmtId="49" fontId="2" fillId="2" borderId="10" xfId="0" applyNumberFormat="1" applyFont="1" applyFill="1" applyBorder="1" applyAlignment="1">
      <alignment vertical="center"/>
    </xf>
    <xf numFmtId="0" fontId="9" fillId="2" borderId="2" xfId="2" applyFont="1" applyFill="1" applyBorder="1" applyAlignment="1">
      <alignment horizontal="center" vertical="center" wrapText="1"/>
    </xf>
    <xf numFmtId="166" fontId="3" fillId="3" borderId="0" xfId="0" applyNumberFormat="1" applyFont="1" applyFill="1"/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164" fontId="3" fillId="2" borderId="4" xfId="0" applyNumberFormat="1" applyFont="1" applyFill="1" applyBorder="1"/>
    <xf numFmtId="0" fontId="3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3" fillId="0" borderId="2" xfId="0" applyFont="1" applyBorder="1"/>
    <xf numFmtId="43" fontId="15" fillId="0" borderId="2" xfId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4" fontId="15" fillId="0" borderId="2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43" fontId="3" fillId="3" borderId="0" xfId="0" applyNumberFormat="1" applyFont="1" applyFill="1" applyBorder="1"/>
    <xf numFmtId="4" fontId="15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14" fillId="2" borderId="2" xfId="1" applyFont="1" applyFill="1" applyBorder="1" applyAlignment="1">
      <alignment horizontal="center" vertical="center"/>
    </xf>
    <xf numFmtId="165" fontId="3" fillId="2" borderId="3" xfId="0" applyNumberFormat="1" applyFont="1" applyFill="1" applyBorder="1"/>
    <xf numFmtId="0" fontId="14" fillId="0" borderId="2" xfId="0" applyFont="1" applyBorder="1" applyAlignment="1">
      <alignment vertical="center"/>
    </xf>
    <xf numFmtId="43" fontId="14" fillId="0" borderId="2" xfId="1" applyFont="1" applyBorder="1" applyAlignment="1">
      <alignment horizontal="center" vertical="center"/>
    </xf>
    <xf numFmtId="164" fontId="3" fillId="0" borderId="2" xfId="0" applyNumberFormat="1" applyFont="1" applyFill="1" applyBorder="1"/>
    <xf numFmtId="4" fontId="15" fillId="0" borderId="13" xfId="0" applyNumberFormat="1" applyFont="1" applyBorder="1" applyAlignment="1">
      <alignment horizontal="center" vertical="center"/>
    </xf>
    <xf numFmtId="4" fontId="15" fillId="0" borderId="6" xfId="0" applyNumberFormat="1" applyFont="1" applyBorder="1" applyAlignment="1">
      <alignment horizontal="center" vertical="center"/>
    </xf>
    <xf numFmtId="164" fontId="3" fillId="3" borderId="6" xfId="0" applyNumberFormat="1" applyFont="1" applyFill="1" applyBorder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16" fillId="0" borderId="0" xfId="0" applyNumberFormat="1" applyFont="1"/>
    <xf numFmtId="0" fontId="15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2" fontId="15" fillId="0" borderId="2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43" fontId="2" fillId="2" borderId="2" xfId="1" applyFont="1" applyFill="1" applyBorder="1" applyAlignment="1">
      <alignment horizontal="center" vertical="center"/>
    </xf>
    <xf numFmtId="43" fontId="3" fillId="3" borderId="0" xfId="1" applyNumberFormat="1" applyFont="1" applyFill="1" applyBorder="1"/>
    <xf numFmtId="43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7" fontId="3" fillId="3" borderId="8" xfId="0" applyNumberFormat="1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center"/>
    </xf>
    <xf numFmtId="167" fontId="3" fillId="3" borderId="11" xfId="0" applyNumberFormat="1" applyFont="1" applyFill="1" applyBorder="1"/>
    <xf numFmtId="164" fontId="3" fillId="3" borderId="11" xfId="0" applyNumberFormat="1" applyFont="1" applyFill="1" applyBorder="1"/>
    <xf numFmtId="167" fontId="2" fillId="3" borderId="15" xfId="0" applyNumberFormat="1" applyFont="1" applyFill="1" applyBorder="1"/>
    <xf numFmtId="164" fontId="2" fillId="3" borderId="15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505"/>
  <sheetViews>
    <sheetView showGridLines="0" tabSelected="1" zoomScaleNormal="100" workbookViewId="0">
      <selection activeCell="A9" sqref="A9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 t="shared" ref="D21" si="0"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4">
        <v>0</v>
      </c>
      <c r="D28" s="34">
        <v>563206</v>
      </c>
    </row>
    <row r="29" spans="1:4" ht="14.25" customHeight="1">
      <c r="A29" s="28" t="s">
        <v>22</v>
      </c>
      <c r="B29" s="34"/>
      <c r="C29" s="34"/>
      <c r="D29" s="34"/>
    </row>
    <row r="30" spans="1:4" ht="14.25" customHeight="1">
      <c r="A30" s="31"/>
      <c r="B30" s="37"/>
      <c r="C30" s="37"/>
      <c r="D30" s="37"/>
    </row>
    <row r="31" spans="1:4" ht="14.25" customHeight="1">
      <c r="B31" s="38">
        <f>SUM(B27:B30)</f>
        <v>0</v>
      </c>
      <c r="C31" s="38">
        <f>SUM(C27:C30)</f>
        <v>0</v>
      </c>
      <c r="D31" s="38">
        <f>SUM(D27:D30)</f>
        <v>563206</v>
      </c>
    </row>
    <row r="32" spans="1:4" ht="14.25" customHeight="1">
      <c r="B32" s="39"/>
      <c r="C32" s="39"/>
      <c r="D32" s="39"/>
    </row>
    <row r="33" spans="1:5" ht="14.25" customHeight="1"/>
    <row r="34" spans="1:5" ht="23.25" customHeight="1">
      <c r="A34" s="24" t="s">
        <v>23</v>
      </c>
      <c r="B34" s="25" t="s">
        <v>9</v>
      </c>
      <c r="C34" s="25" t="s">
        <v>24</v>
      </c>
      <c r="D34" s="25" t="s">
        <v>25</v>
      </c>
      <c r="E34" s="25" t="s">
        <v>26</v>
      </c>
    </row>
    <row r="35" spans="1:5" ht="14.25" customHeight="1">
      <c r="A35" s="28" t="s">
        <v>27</v>
      </c>
      <c r="B35" s="40">
        <f>SUM(B36:B41)</f>
        <v>2060476.3299999998</v>
      </c>
      <c r="C35" s="34"/>
      <c r="D35" s="34"/>
      <c r="E35" s="34"/>
    </row>
    <row r="36" spans="1:5" ht="14.25" customHeight="1">
      <c r="A36" s="35" t="s">
        <v>28</v>
      </c>
      <c r="B36" s="41">
        <v>79573.679999999993</v>
      </c>
      <c r="C36" s="34"/>
      <c r="D36" s="34"/>
      <c r="E36" s="34"/>
    </row>
    <row r="37" spans="1:5" ht="14.25" customHeight="1">
      <c r="A37" s="35" t="s">
        <v>29</v>
      </c>
      <c r="B37" s="41">
        <v>750</v>
      </c>
      <c r="C37" s="34"/>
      <c r="D37" s="34"/>
      <c r="E37" s="34"/>
    </row>
    <row r="38" spans="1:5" ht="14.25" customHeight="1">
      <c r="A38" s="35" t="s">
        <v>30</v>
      </c>
      <c r="B38" s="41">
        <v>1710937.33</v>
      </c>
      <c r="C38" s="34"/>
      <c r="D38" s="34"/>
      <c r="E38" s="34"/>
    </row>
    <row r="39" spans="1:5" ht="14.25" customHeight="1">
      <c r="A39" s="35" t="s">
        <v>31</v>
      </c>
      <c r="B39" s="41">
        <v>8620.68</v>
      </c>
      <c r="C39" s="34"/>
      <c r="D39" s="34"/>
      <c r="E39" s="34"/>
    </row>
    <row r="40" spans="1:5" ht="14.25" customHeight="1">
      <c r="A40" s="35" t="s">
        <v>32</v>
      </c>
      <c r="B40" s="41">
        <v>16024.13</v>
      </c>
      <c r="C40" s="34"/>
      <c r="D40" s="34"/>
      <c r="E40" s="34"/>
    </row>
    <row r="41" spans="1:5" ht="14.25" customHeight="1">
      <c r="A41" s="35" t="s">
        <v>33</v>
      </c>
      <c r="B41" s="41">
        <v>244570.51</v>
      </c>
      <c r="C41" s="34"/>
      <c r="D41" s="34"/>
      <c r="E41" s="34"/>
    </row>
    <row r="42" spans="1:5" ht="14.25" customHeight="1">
      <c r="A42" s="28" t="s">
        <v>34</v>
      </c>
      <c r="B42" s="40">
        <f>SUM(B43)</f>
        <v>36500</v>
      </c>
      <c r="C42" s="34"/>
      <c r="D42" s="34"/>
      <c r="E42" s="34"/>
    </row>
    <row r="43" spans="1:5" ht="14.25" customHeight="1">
      <c r="A43" s="42" t="s">
        <v>35</v>
      </c>
      <c r="B43" s="37">
        <v>36500</v>
      </c>
      <c r="C43" s="37"/>
      <c r="D43" s="37"/>
      <c r="E43" s="37"/>
    </row>
    <row r="44" spans="1:5" ht="14.25" customHeight="1">
      <c r="B44" s="38">
        <f>B35+B42</f>
        <v>2096976.3299999998</v>
      </c>
      <c r="C44" s="25">
        <f>SUM(C34:C43)</f>
        <v>0</v>
      </c>
      <c r="D44" s="25">
        <f>SUM(D34:D43)</f>
        <v>0</v>
      </c>
      <c r="E44" s="25">
        <f>SUM(E34:E43)</f>
        <v>0</v>
      </c>
    </row>
    <row r="45" spans="1:5" ht="14.25" customHeight="1"/>
    <row r="46" spans="1:5" ht="14.25" customHeight="1">
      <c r="A46" s="22" t="s">
        <v>36</v>
      </c>
    </row>
    <row r="47" spans="1:5" ht="14.25" customHeight="1">
      <c r="A47" s="43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4.25" customHeight="1">
      <c r="A49" s="26" t="s">
        <v>39</v>
      </c>
      <c r="B49" s="27"/>
      <c r="C49" s="27">
        <v>0</v>
      </c>
    </row>
    <row r="50" spans="1:6" ht="14.25" customHeight="1">
      <c r="A50" s="35" t="s">
        <v>40</v>
      </c>
      <c r="B50" s="34">
        <v>0</v>
      </c>
      <c r="C50" s="29">
        <v>0</v>
      </c>
    </row>
    <row r="51" spans="1:6" ht="14.25" customHeight="1">
      <c r="A51" s="31" t="s">
        <v>41</v>
      </c>
      <c r="B51" s="29"/>
      <c r="C51" s="29"/>
    </row>
    <row r="52" spans="1:6" ht="14.25" customHeight="1">
      <c r="A52" s="44"/>
      <c r="B52" s="38">
        <f>SUM(B48:B51)</f>
        <v>0</v>
      </c>
      <c r="C52" s="25"/>
    </row>
    <row r="53" spans="1:6" ht="14.25" customHeight="1">
      <c r="A53" s="44"/>
      <c r="B53" s="45"/>
      <c r="C53" s="45"/>
    </row>
    <row r="54" spans="1:6" ht="14.25" customHeight="1">
      <c r="A54" s="22" t="s">
        <v>42</v>
      </c>
    </row>
    <row r="55" spans="1:6" ht="14.25" customHeight="1">
      <c r="A55" s="43"/>
    </row>
    <row r="56" spans="1:6" ht="27.75" customHeight="1">
      <c r="A56" s="24" t="s">
        <v>43</v>
      </c>
      <c r="B56" s="25" t="s">
        <v>9</v>
      </c>
      <c r="C56" s="25" t="s">
        <v>10</v>
      </c>
      <c r="D56" s="25" t="s">
        <v>44</v>
      </c>
      <c r="E56" s="46" t="s">
        <v>45</v>
      </c>
      <c r="F56" s="25" t="s">
        <v>46</v>
      </c>
    </row>
    <row r="57" spans="1:6" ht="14.25" customHeight="1">
      <c r="A57" s="47" t="s">
        <v>47</v>
      </c>
      <c r="B57" s="27"/>
      <c r="C57" s="48" t="s">
        <v>48</v>
      </c>
      <c r="D57" s="48"/>
      <c r="E57" s="48"/>
      <c r="F57" s="27">
        <v>0</v>
      </c>
    </row>
    <row r="58" spans="1:6" ht="14.25" customHeight="1">
      <c r="A58" s="49"/>
      <c r="B58" s="32"/>
      <c r="C58" s="32">
        <v>0</v>
      </c>
      <c r="D58" s="32">
        <v>0</v>
      </c>
      <c r="E58" s="32">
        <v>0</v>
      </c>
      <c r="F58" s="32">
        <v>0</v>
      </c>
    </row>
    <row r="59" spans="1:6" ht="15" customHeight="1">
      <c r="A59" s="44"/>
      <c r="B59" s="25">
        <f>SUM(B56:B58)</f>
        <v>0</v>
      </c>
      <c r="C59" s="50">
        <v>0</v>
      </c>
      <c r="D59" s="50">
        <v>0</v>
      </c>
      <c r="E59" s="50">
        <v>0</v>
      </c>
      <c r="F59" s="50">
        <v>0</v>
      </c>
    </row>
    <row r="60" spans="1:6">
      <c r="A60" s="44"/>
      <c r="B60" s="51"/>
      <c r="C60" s="51"/>
      <c r="D60" s="51"/>
      <c r="E60" s="51"/>
      <c r="F60" s="51"/>
    </row>
    <row r="61" spans="1:6">
      <c r="A61" s="44"/>
      <c r="B61" s="51"/>
      <c r="C61" s="51"/>
      <c r="D61" s="51"/>
      <c r="E61" s="51"/>
      <c r="F61" s="51"/>
    </row>
    <row r="62" spans="1:6" ht="26.25" customHeight="1">
      <c r="A62" s="24" t="s">
        <v>49</v>
      </c>
      <c r="B62" s="25" t="s">
        <v>9</v>
      </c>
      <c r="C62" s="25" t="s">
        <v>10</v>
      </c>
      <c r="D62" s="25" t="s">
        <v>50</v>
      </c>
      <c r="E62" s="51"/>
      <c r="F62" s="51"/>
    </row>
    <row r="63" spans="1:6">
      <c r="A63" s="28" t="s">
        <v>51</v>
      </c>
      <c r="B63" s="29"/>
      <c r="C63" s="52" t="s">
        <v>48</v>
      </c>
      <c r="D63" s="29">
        <v>0</v>
      </c>
      <c r="E63" s="51"/>
      <c r="F63" s="51"/>
    </row>
    <row r="64" spans="1:6">
      <c r="A64" s="28"/>
      <c r="B64" s="29"/>
      <c r="C64" s="29">
        <v>0</v>
      </c>
      <c r="D64" s="29">
        <v>0</v>
      </c>
      <c r="E64" s="51"/>
      <c r="F64" s="51"/>
    </row>
    <row r="65" spans="1:6" ht="16.5" customHeight="1">
      <c r="A65" s="53"/>
      <c r="B65" s="25">
        <f>SUM(B63:B64)</f>
        <v>0</v>
      </c>
      <c r="C65" s="54"/>
      <c r="D65" s="55"/>
      <c r="E65" s="51"/>
      <c r="F65" s="51"/>
    </row>
    <row r="66" spans="1:6" ht="12.75" customHeight="1">
      <c r="A66" s="44"/>
      <c r="B66" s="51"/>
      <c r="C66" s="51"/>
      <c r="D66" s="51"/>
      <c r="E66" s="51"/>
      <c r="F66" s="51"/>
    </row>
    <row r="67" spans="1:6" ht="8.25" customHeight="1">
      <c r="A67" s="43"/>
    </row>
    <row r="68" spans="1:6">
      <c r="A68" s="22" t="s">
        <v>52</v>
      </c>
    </row>
    <row r="69" spans="1:6">
      <c r="A69" s="43"/>
    </row>
    <row r="70" spans="1:6" ht="24" customHeight="1">
      <c r="A70" s="24" t="s">
        <v>53</v>
      </c>
      <c r="B70" s="25" t="s">
        <v>54</v>
      </c>
      <c r="C70" s="25" t="s">
        <v>55</v>
      </c>
      <c r="D70" s="25" t="s">
        <v>56</v>
      </c>
      <c r="E70" s="25" t="s">
        <v>57</v>
      </c>
    </row>
    <row r="71" spans="1:6">
      <c r="A71" s="26" t="s">
        <v>58</v>
      </c>
      <c r="B71" s="40">
        <f>SUM(B72:B76)</f>
        <v>96802481.899999991</v>
      </c>
      <c r="C71" s="40">
        <f t="shared" ref="C71:D71" si="1">SUM(C72:C76)</f>
        <v>97638722.149999991</v>
      </c>
      <c r="D71" s="40">
        <f t="shared" si="1"/>
        <v>836240.25</v>
      </c>
      <c r="E71" s="56">
        <v>0</v>
      </c>
    </row>
    <row r="72" spans="1:6">
      <c r="A72" s="35" t="s">
        <v>59</v>
      </c>
      <c r="B72" s="34">
        <v>14916639.51</v>
      </c>
      <c r="C72" s="34">
        <v>14916639.51</v>
      </c>
      <c r="D72" s="34">
        <v>0</v>
      </c>
      <c r="E72" s="34"/>
    </row>
    <row r="73" spans="1:6">
      <c r="A73" s="35" t="s">
        <v>60</v>
      </c>
      <c r="B73" s="34">
        <v>127609.65</v>
      </c>
      <c r="C73" s="34">
        <v>127609.65</v>
      </c>
      <c r="D73" s="34">
        <v>0</v>
      </c>
      <c r="E73" s="34"/>
    </row>
    <row r="74" spans="1:6">
      <c r="A74" s="35" t="s">
        <v>61</v>
      </c>
      <c r="B74" s="34">
        <v>59789621.409999996</v>
      </c>
      <c r="C74" s="34">
        <v>59789621.409999996</v>
      </c>
      <c r="D74" s="34">
        <v>0</v>
      </c>
      <c r="E74" s="34"/>
    </row>
    <row r="75" spans="1:6">
      <c r="A75" s="35" t="s">
        <v>62</v>
      </c>
      <c r="B75" s="34">
        <v>18616714.199999999</v>
      </c>
      <c r="C75" s="34">
        <v>18616714.199999999</v>
      </c>
      <c r="D75" s="34">
        <v>0</v>
      </c>
      <c r="E75" s="34"/>
    </row>
    <row r="76" spans="1:6">
      <c r="A76" s="35" t="s">
        <v>63</v>
      </c>
      <c r="B76" s="34">
        <v>3351897.13</v>
      </c>
      <c r="C76" s="34">
        <v>4188137.38</v>
      </c>
      <c r="D76" s="34">
        <v>836240.25</v>
      </c>
      <c r="E76" s="34"/>
    </row>
    <row r="77" spans="1:6">
      <c r="A77" s="28" t="s">
        <v>64</v>
      </c>
      <c r="B77" s="40">
        <f>SUM(B78:B105)</f>
        <v>82598226.960000008</v>
      </c>
      <c r="C77" s="40">
        <f t="shared" ref="C77:D77" si="2">SUM(C78:C105)</f>
        <v>89909108.040000007</v>
      </c>
      <c r="D77" s="40">
        <f t="shared" si="2"/>
        <v>7310881.0800000001</v>
      </c>
      <c r="E77" s="34">
        <v>0</v>
      </c>
    </row>
    <row r="78" spans="1:6">
      <c r="A78" s="35" t="s">
        <v>65</v>
      </c>
      <c r="B78" s="34">
        <v>1351991.76</v>
      </c>
      <c r="C78" s="34">
        <v>1445712.34</v>
      </c>
      <c r="D78" s="34">
        <v>93720.58</v>
      </c>
      <c r="E78" s="34">
        <v>0</v>
      </c>
    </row>
    <row r="79" spans="1:6">
      <c r="A79" s="35" t="s">
        <v>66</v>
      </c>
      <c r="B79" s="34">
        <v>6262140.8700000001</v>
      </c>
      <c r="C79" s="34">
        <v>6170130.8799999999</v>
      </c>
      <c r="D79" s="34">
        <v>-92009.99</v>
      </c>
      <c r="E79" s="34"/>
    </row>
    <row r="80" spans="1:6">
      <c r="A80" s="35" t="s">
        <v>67</v>
      </c>
      <c r="B80" s="34">
        <v>7625268.9000000004</v>
      </c>
      <c r="C80" s="34">
        <v>7673859.4400000004</v>
      </c>
      <c r="D80" s="34">
        <v>48590.54</v>
      </c>
      <c r="E80" s="34"/>
    </row>
    <row r="81" spans="1:5">
      <c r="A81" s="35" t="s">
        <v>68</v>
      </c>
      <c r="B81" s="34">
        <v>15689176.02</v>
      </c>
      <c r="C81" s="34">
        <v>15208010.49</v>
      </c>
      <c r="D81" s="34">
        <v>-481165.53</v>
      </c>
      <c r="E81" s="34"/>
    </row>
    <row r="82" spans="1:5">
      <c r="A82" s="35" t="s">
        <v>69</v>
      </c>
      <c r="B82" s="34">
        <v>1316011.3600000001</v>
      </c>
      <c r="C82" s="34">
        <v>1511496.13</v>
      </c>
      <c r="D82" s="34">
        <v>195484.77</v>
      </c>
      <c r="E82" s="34"/>
    </row>
    <row r="83" spans="1:5">
      <c r="A83" s="35" t="s">
        <v>70</v>
      </c>
      <c r="B83" s="34">
        <v>2597107.12</v>
      </c>
      <c r="C83" s="34">
        <v>2479007.14</v>
      </c>
      <c r="D83" s="34">
        <v>-118099.98</v>
      </c>
      <c r="E83" s="34"/>
    </row>
    <row r="84" spans="1:5">
      <c r="A84" s="35" t="s">
        <v>71</v>
      </c>
      <c r="B84" s="34">
        <v>1053310.1499999999</v>
      </c>
      <c r="C84" s="34">
        <v>1102753.6200000001</v>
      </c>
      <c r="D84" s="34">
        <v>49443.47</v>
      </c>
      <c r="E84" s="34"/>
    </row>
    <row r="85" spans="1:5">
      <c r="A85" s="35" t="s">
        <v>72</v>
      </c>
      <c r="B85" s="34">
        <v>180437.55</v>
      </c>
      <c r="C85" s="34">
        <v>180437.55</v>
      </c>
      <c r="D85" s="34">
        <v>0</v>
      </c>
      <c r="E85" s="34"/>
    </row>
    <row r="86" spans="1:5">
      <c r="A86" s="35" t="s">
        <v>73</v>
      </c>
      <c r="B86" s="34">
        <v>51156</v>
      </c>
      <c r="C86" s="34">
        <v>51156</v>
      </c>
      <c r="D86" s="34">
        <v>0</v>
      </c>
      <c r="E86" s="34"/>
    </row>
    <row r="87" spans="1:5">
      <c r="A87" s="35" t="s">
        <v>74</v>
      </c>
      <c r="B87" s="34">
        <v>16293.36</v>
      </c>
      <c r="C87" s="34">
        <v>16293.36</v>
      </c>
      <c r="D87" s="34">
        <v>0</v>
      </c>
      <c r="E87" s="34"/>
    </row>
    <row r="88" spans="1:5">
      <c r="A88" s="35" t="s">
        <v>75</v>
      </c>
      <c r="B88" s="34">
        <v>489780.06</v>
      </c>
      <c r="C88" s="34">
        <v>489780.06</v>
      </c>
      <c r="D88" s="34">
        <v>0</v>
      </c>
      <c r="E88" s="34"/>
    </row>
    <row r="89" spans="1:5">
      <c r="A89" s="35" t="s">
        <v>76</v>
      </c>
      <c r="B89" s="34">
        <v>891956.54</v>
      </c>
      <c r="C89" s="34">
        <v>890586.54</v>
      </c>
      <c r="D89" s="34">
        <v>-1370</v>
      </c>
      <c r="E89" s="34"/>
    </row>
    <row r="90" spans="1:5">
      <c r="A90" s="35" t="s">
        <v>77</v>
      </c>
      <c r="B90" s="34">
        <v>4460</v>
      </c>
      <c r="C90" s="34">
        <v>4460</v>
      </c>
      <c r="D90" s="34">
        <v>0</v>
      </c>
      <c r="E90" s="34"/>
    </row>
    <row r="91" spans="1:5">
      <c r="A91" s="35" t="s">
        <v>78</v>
      </c>
      <c r="B91" s="34">
        <v>821406.18</v>
      </c>
      <c r="C91" s="34">
        <v>4321556.18</v>
      </c>
      <c r="D91" s="34">
        <v>3500150</v>
      </c>
      <c r="E91" s="34"/>
    </row>
    <row r="92" spans="1:5">
      <c r="A92" s="35" t="s">
        <v>79</v>
      </c>
      <c r="B92" s="34">
        <v>7810393.5300000003</v>
      </c>
      <c r="C92" s="34">
        <v>7665243.5300000003</v>
      </c>
      <c r="D92" s="34">
        <v>-145150</v>
      </c>
      <c r="E92" s="34"/>
    </row>
    <row r="93" spans="1:5">
      <c r="A93" s="35" t="s">
        <v>80</v>
      </c>
      <c r="B93" s="34">
        <v>6663771.0099999998</v>
      </c>
      <c r="C93" s="34">
        <v>6663771.0099999998</v>
      </c>
      <c r="D93" s="34">
        <v>0</v>
      </c>
      <c r="E93" s="34"/>
    </row>
    <row r="94" spans="1:5">
      <c r="A94" s="35" t="s">
        <v>81</v>
      </c>
      <c r="B94" s="34">
        <v>15119707.4</v>
      </c>
      <c r="C94" s="34">
        <v>15119707.4</v>
      </c>
      <c r="D94" s="34">
        <v>0</v>
      </c>
      <c r="E94" s="34"/>
    </row>
    <row r="95" spans="1:5">
      <c r="A95" s="35" t="s">
        <v>82</v>
      </c>
      <c r="B95" s="34">
        <v>74472</v>
      </c>
      <c r="C95" s="34">
        <v>74472</v>
      </c>
      <c r="D95" s="34">
        <v>0</v>
      </c>
      <c r="E95" s="34"/>
    </row>
    <row r="96" spans="1:5">
      <c r="A96" s="35" t="s">
        <v>83</v>
      </c>
      <c r="B96" s="34">
        <v>263821.27</v>
      </c>
      <c r="C96" s="34">
        <v>262972.15000000002</v>
      </c>
      <c r="D96" s="34">
        <v>-849.12</v>
      </c>
      <c r="E96" s="34"/>
    </row>
    <row r="97" spans="1:5">
      <c r="A97" s="35" t="s">
        <v>84</v>
      </c>
      <c r="B97" s="34">
        <v>2641152.4700000002</v>
      </c>
      <c r="C97" s="34">
        <v>2640606.2200000002</v>
      </c>
      <c r="D97" s="34">
        <v>-546.25</v>
      </c>
      <c r="E97" s="34"/>
    </row>
    <row r="98" spans="1:5">
      <c r="A98" s="35" t="s">
        <v>85</v>
      </c>
      <c r="B98" s="34">
        <v>3743454.88</v>
      </c>
      <c r="C98" s="34">
        <v>7986029.4500000002</v>
      </c>
      <c r="D98" s="34">
        <v>4242574.57</v>
      </c>
      <c r="E98" s="34"/>
    </row>
    <row r="99" spans="1:5">
      <c r="A99" s="35" t="s">
        <v>86</v>
      </c>
      <c r="B99" s="34">
        <v>5338695.62</v>
      </c>
      <c r="C99" s="34">
        <v>5337798.62</v>
      </c>
      <c r="D99" s="34">
        <v>-897</v>
      </c>
      <c r="E99" s="34"/>
    </row>
    <row r="100" spans="1:5">
      <c r="A100" s="35" t="s">
        <v>87</v>
      </c>
      <c r="B100" s="34">
        <v>1754575.34</v>
      </c>
      <c r="C100" s="34">
        <v>1759725.34</v>
      </c>
      <c r="D100" s="34">
        <v>5150</v>
      </c>
      <c r="E100" s="34"/>
    </row>
    <row r="101" spans="1:5">
      <c r="A101" s="35" t="s">
        <v>88</v>
      </c>
      <c r="B101" s="34">
        <v>3302.18</v>
      </c>
      <c r="C101" s="34">
        <v>3302.18</v>
      </c>
      <c r="D101" s="34">
        <v>0</v>
      </c>
      <c r="E101" s="34"/>
    </row>
    <row r="102" spans="1:5">
      <c r="A102" s="35" t="s">
        <v>89</v>
      </c>
      <c r="B102" s="34">
        <v>209180</v>
      </c>
      <c r="C102" s="34">
        <v>225035.02</v>
      </c>
      <c r="D102" s="34">
        <v>15855.02</v>
      </c>
      <c r="E102" s="34"/>
    </row>
    <row r="103" spans="1:5">
      <c r="A103" s="35" t="s">
        <v>90</v>
      </c>
      <c r="B103" s="34">
        <v>40215.5</v>
      </c>
      <c r="C103" s="34">
        <v>40215.5</v>
      </c>
      <c r="D103" s="34">
        <v>0</v>
      </c>
      <c r="E103" s="34"/>
    </row>
    <row r="104" spans="1:5">
      <c r="A104" s="35" t="s">
        <v>91</v>
      </c>
      <c r="B104" s="34">
        <v>570430.89</v>
      </c>
      <c r="C104" s="34">
        <v>570430.89</v>
      </c>
      <c r="D104" s="34">
        <v>0</v>
      </c>
      <c r="E104" s="34"/>
    </row>
    <row r="105" spans="1:5">
      <c r="A105" s="35" t="s">
        <v>92</v>
      </c>
      <c r="B105" s="34">
        <v>14559</v>
      </c>
      <c r="C105" s="34">
        <v>14559</v>
      </c>
      <c r="D105" s="34">
        <v>0</v>
      </c>
      <c r="E105" s="34"/>
    </row>
    <row r="106" spans="1:5">
      <c r="A106" s="28" t="s">
        <v>93</v>
      </c>
      <c r="B106" s="40">
        <f>SUM(B107:B122)</f>
        <v>-48809866.99000001</v>
      </c>
      <c r="C106" s="40">
        <f t="shared" ref="C106:D106" si="3">SUM(C107:C122)</f>
        <v>-48332771.280000009</v>
      </c>
      <c r="D106" s="40">
        <f t="shared" si="3"/>
        <v>477095.70999999996</v>
      </c>
      <c r="E106" s="34"/>
    </row>
    <row r="107" spans="1:5">
      <c r="A107" s="35" t="s">
        <v>94</v>
      </c>
      <c r="B107" s="34">
        <v>-20736.560000000001</v>
      </c>
      <c r="C107" s="34">
        <v>-20736.560000000001</v>
      </c>
      <c r="D107" s="34">
        <v>0</v>
      </c>
      <c r="E107" s="34"/>
    </row>
    <row r="108" spans="1:5">
      <c r="A108" s="42" t="s">
        <v>95</v>
      </c>
      <c r="B108" s="37">
        <v>-2582805.41</v>
      </c>
      <c r="C108" s="37">
        <v>-2578182.64</v>
      </c>
      <c r="D108" s="37">
        <v>4622.7700000000004</v>
      </c>
      <c r="E108" s="37">
        <v>0</v>
      </c>
    </row>
    <row r="109" spans="1:5">
      <c r="A109" s="57" t="s">
        <v>96</v>
      </c>
      <c r="B109" s="56">
        <v>-15800433.880000001</v>
      </c>
      <c r="C109" s="56">
        <v>-15507347.58</v>
      </c>
      <c r="D109" s="56">
        <v>293086.3</v>
      </c>
      <c r="E109" s="56">
        <v>0</v>
      </c>
    </row>
    <row r="110" spans="1:5">
      <c r="A110" s="35" t="s">
        <v>97</v>
      </c>
      <c r="B110" s="34">
        <v>-1835989.15</v>
      </c>
      <c r="C110" s="34">
        <v>-1812499.24</v>
      </c>
      <c r="D110" s="34">
        <v>23489.91</v>
      </c>
      <c r="E110" s="34"/>
    </row>
    <row r="111" spans="1:5">
      <c r="A111" s="35" t="s">
        <v>98</v>
      </c>
      <c r="B111" s="34">
        <v>-163371.35</v>
      </c>
      <c r="C111" s="34">
        <v>-155126.25</v>
      </c>
      <c r="D111" s="34">
        <v>8245.1</v>
      </c>
      <c r="E111" s="34"/>
    </row>
    <row r="112" spans="1:5">
      <c r="A112" s="35" t="s">
        <v>99</v>
      </c>
      <c r="B112" s="34">
        <v>-50851.98</v>
      </c>
      <c r="C112" s="34">
        <v>-50851.98</v>
      </c>
      <c r="D112" s="34">
        <v>0</v>
      </c>
      <c r="E112" s="34"/>
    </row>
    <row r="113" spans="1:6">
      <c r="A113" s="35" t="s">
        <v>100</v>
      </c>
      <c r="B113" s="34">
        <v>-20064.54</v>
      </c>
      <c r="C113" s="34">
        <v>-20064.54</v>
      </c>
      <c r="D113" s="34">
        <v>0</v>
      </c>
      <c r="E113" s="34"/>
    </row>
    <row r="114" spans="1:6">
      <c r="A114" s="35" t="s">
        <v>101</v>
      </c>
      <c r="B114" s="34">
        <v>-47566.29</v>
      </c>
      <c r="C114" s="34">
        <v>-46196.29</v>
      </c>
      <c r="D114" s="34">
        <v>1370</v>
      </c>
      <c r="E114" s="34"/>
    </row>
    <row r="115" spans="1:6">
      <c r="A115" s="35" t="s">
        <v>102</v>
      </c>
      <c r="B115" s="34">
        <v>-4072.1</v>
      </c>
      <c r="C115" s="34">
        <v>-4072.1</v>
      </c>
      <c r="D115" s="34">
        <v>0</v>
      </c>
      <c r="E115" s="34"/>
    </row>
    <row r="116" spans="1:6">
      <c r="A116" s="35" t="s">
        <v>103</v>
      </c>
      <c r="B116" s="34">
        <v>-6111467.9100000001</v>
      </c>
      <c r="C116" s="34">
        <v>-5966317.9100000001</v>
      </c>
      <c r="D116" s="34">
        <v>145150</v>
      </c>
      <c r="E116" s="34"/>
    </row>
    <row r="117" spans="1:6">
      <c r="A117" s="35" t="s">
        <v>104</v>
      </c>
      <c r="B117" s="34">
        <v>-15606605.470000001</v>
      </c>
      <c r="C117" s="34">
        <v>-15606605.470000001</v>
      </c>
      <c r="D117" s="34">
        <v>0</v>
      </c>
      <c r="E117" s="34"/>
    </row>
    <row r="118" spans="1:6">
      <c r="A118" s="35" t="s">
        <v>105</v>
      </c>
      <c r="B118" s="34">
        <v>-16756.2</v>
      </c>
      <c r="C118" s="34">
        <v>-16756.2</v>
      </c>
      <c r="D118" s="34">
        <v>0</v>
      </c>
      <c r="E118" s="34"/>
      <c r="F118" s="58"/>
    </row>
    <row r="119" spans="1:6">
      <c r="A119" s="35" t="s">
        <v>106</v>
      </c>
      <c r="B119" s="34">
        <v>-2573844.88</v>
      </c>
      <c r="C119" s="34">
        <v>-2573610.25</v>
      </c>
      <c r="D119" s="34">
        <v>234.63</v>
      </c>
      <c r="E119" s="34"/>
    </row>
    <row r="120" spans="1:6">
      <c r="A120" s="35" t="s">
        <v>107</v>
      </c>
      <c r="B120" s="34">
        <v>-3605269.43</v>
      </c>
      <c r="C120" s="34">
        <v>-3604372.43</v>
      </c>
      <c r="D120" s="34">
        <v>897</v>
      </c>
      <c r="E120" s="34"/>
    </row>
    <row r="121" spans="1:6">
      <c r="A121" s="35" t="s">
        <v>108</v>
      </c>
      <c r="B121" s="34">
        <v>-299591.45</v>
      </c>
      <c r="C121" s="34">
        <v>-299591.45</v>
      </c>
      <c r="D121" s="34">
        <v>0</v>
      </c>
      <c r="E121" s="34"/>
    </row>
    <row r="122" spans="1:6">
      <c r="A122" s="35" t="s">
        <v>109</v>
      </c>
      <c r="B122" s="34">
        <v>-70440.39</v>
      </c>
      <c r="C122" s="34">
        <v>-70440.39</v>
      </c>
      <c r="D122" s="34">
        <v>0</v>
      </c>
      <c r="E122" s="34"/>
    </row>
    <row r="123" spans="1:6" ht="4.5" customHeight="1">
      <c r="A123" s="31"/>
      <c r="B123" s="37"/>
      <c r="C123" s="37"/>
      <c r="D123" s="37"/>
      <c r="E123" s="37">
        <v>0</v>
      </c>
    </row>
    <row r="124" spans="1:6" ht="18" customHeight="1">
      <c r="B124" s="38">
        <f>B71+B77+B106</f>
        <v>130590841.87</v>
      </c>
      <c r="C124" s="38">
        <f t="shared" ref="C124:D124" si="4">C71+C77+C106</f>
        <v>139215058.91</v>
      </c>
      <c r="D124" s="38">
        <f t="shared" si="4"/>
        <v>8624217.0399999991</v>
      </c>
      <c r="E124" s="59"/>
    </row>
    <row r="126" spans="1:6" ht="21.75" customHeight="1">
      <c r="A126" s="24" t="s">
        <v>110</v>
      </c>
      <c r="B126" s="25" t="s">
        <v>54</v>
      </c>
      <c r="C126" s="25" t="s">
        <v>55</v>
      </c>
      <c r="D126" s="25" t="s">
        <v>56</v>
      </c>
      <c r="E126" s="25" t="s">
        <v>57</v>
      </c>
    </row>
    <row r="127" spans="1:6">
      <c r="A127" s="26" t="s">
        <v>111</v>
      </c>
      <c r="B127" s="27"/>
      <c r="C127" s="27"/>
      <c r="D127" s="27"/>
      <c r="E127" s="27"/>
    </row>
    <row r="128" spans="1:6" ht="8.25" customHeight="1">
      <c r="A128" s="28"/>
      <c r="B128" s="29"/>
      <c r="C128" s="29"/>
      <c r="D128" s="29"/>
      <c r="E128" s="29"/>
    </row>
    <row r="129" spans="1:5">
      <c r="A129" s="28" t="s">
        <v>112</v>
      </c>
      <c r="B129" s="29"/>
      <c r="C129" s="60" t="s">
        <v>14</v>
      </c>
      <c r="D129" s="61"/>
      <c r="E129" s="29"/>
    </row>
    <row r="130" spans="1:5" ht="7.5" customHeight="1">
      <c r="A130" s="28"/>
      <c r="B130" s="29"/>
      <c r="C130" s="29"/>
      <c r="D130" s="29"/>
      <c r="E130" s="29"/>
    </row>
    <row r="131" spans="1:5">
      <c r="A131" s="31" t="s">
        <v>93</v>
      </c>
      <c r="B131" s="29"/>
      <c r="C131" s="29"/>
      <c r="D131" s="29"/>
      <c r="E131" s="29"/>
    </row>
    <row r="132" spans="1:5" ht="16.5" customHeight="1">
      <c r="B132" s="25">
        <f>SUM(B131:B131)</f>
        <v>0</v>
      </c>
      <c r="C132" s="25">
        <f>SUM(C131:C131)</f>
        <v>0</v>
      </c>
      <c r="D132" s="25">
        <f>SUM(D131:D131)</f>
        <v>0</v>
      </c>
      <c r="E132" s="59"/>
    </row>
    <row r="134" spans="1:5" ht="27" customHeight="1">
      <c r="A134" s="24" t="s">
        <v>113</v>
      </c>
      <c r="B134" s="25" t="s">
        <v>9</v>
      </c>
    </row>
    <row r="135" spans="1:5">
      <c r="A135" s="26" t="s">
        <v>114</v>
      </c>
      <c r="B135" s="62" t="s">
        <v>48</v>
      </c>
    </row>
    <row r="136" spans="1:5" ht="4.5" customHeight="1">
      <c r="A136" s="31"/>
      <c r="B136" s="32"/>
    </row>
    <row r="137" spans="1:5" ht="15" customHeight="1">
      <c r="B137" s="25">
        <f>SUM(B136:B136)</f>
        <v>0</v>
      </c>
    </row>
    <row r="139" spans="1:5" ht="22.5" customHeight="1">
      <c r="A139" s="63" t="s">
        <v>115</v>
      </c>
      <c r="B139" s="64" t="s">
        <v>9</v>
      </c>
      <c r="C139" s="65" t="s">
        <v>116</v>
      </c>
    </row>
    <row r="140" spans="1:5" ht="5.25" customHeight="1">
      <c r="A140" s="66"/>
      <c r="B140" s="67"/>
      <c r="C140" s="68"/>
    </row>
    <row r="141" spans="1:5">
      <c r="A141" s="69" t="s">
        <v>48</v>
      </c>
      <c r="B141" s="70"/>
      <c r="C141" s="71"/>
    </row>
    <row r="142" spans="1:5" ht="6" customHeight="1">
      <c r="A142" s="72"/>
      <c r="B142" s="73"/>
      <c r="C142" s="73"/>
    </row>
    <row r="143" spans="1:5" ht="14.25" customHeight="1">
      <c r="B143" s="25">
        <f>SUM(B142:B142)</f>
        <v>0</v>
      </c>
      <c r="C143" s="25"/>
    </row>
    <row r="145" spans="1:5">
      <c r="A145" s="18" t="s">
        <v>117</v>
      </c>
    </row>
    <row r="146" spans="1:5" ht="4.5" customHeight="1"/>
    <row r="147" spans="1:5" ht="20.25" customHeight="1">
      <c r="A147" s="63" t="s">
        <v>118</v>
      </c>
      <c r="B147" s="25" t="s">
        <v>9</v>
      </c>
      <c r="C147" s="25" t="s">
        <v>24</v>
      </c>
      <c r="D147" s="25" t="s">
        <v>25</v>
      </c>
      <c r="E147" s="25" t="s">
        <v>26</v>
      </c>
    </row>
    <row r="148" spans="1:5">
      <c r="A148" s="26" t="s">
        <v>119</v>
      </c>
      <c r="B148" s="40">
        <f>SUM(B149:B162)</f>
        <v>-5324814.3899999997</v>
      </c>
      <c r="C148" s="56"/>
      <c r="D148" s="56"/>
      <c r="E148" s="56"/>
    </row>
    <row r="149" spans="1:5" ht="15">
      <c r="A149" s="35" t="s">
        <v>120</v>
      </c>
      <c r="B149" s="74">
        <v>-64.12</v>
      </c>
      <c r="C149" s="34"/>
      <c r="D149" s="34"/>
      <c r="E149" s="34"/>
    </row>
    <row r="150" spans="1:5" ht="15">
      <c r="A150" s="35" t="s">
        <v>121</v>
      </c>
      <c r="B150" s="74">
        <v>-80358.62</v>
      </c>
      <c r="C150" s="34"/>
      <c r="D150" s="34"/>
      <c r="E150" s="34"/>
    </row>
    <row r="151" spans="1:5" ht="15">
      <c r="A151" s="35" t="s">
        <v>122</v>
      </c>
      <c r="B151" s="74">
        <v>-3229528.62</v>
      </c>
      <c r="C151" s="34"/>
      <c r="D151" s="34"/>
      <c r="E151" s="34"/>
    </row>
    <row r="152" spans="1:5" ht="15">
      <c r="A152" s="35" t="s">
        <v>123</v>
      </c>
      <c r="B152" s="74">
        <v>-435171.06</v>
      </c>
      <c r="C152" s="34"/>
      <c r="D152" s="34"/>
      <c r="E152" s="34"/>
    </row>
    <row r="153" spans="1:5" ht="15">
      <c r="A153" s="35" t="s">
        <v>124</v>
      </c>
      <c r="B153" s="74">
        <v>-23809.16</v>
      </c>
      <c r="C153" s="34"/>
      <c r="D153" s="34"/>
      <c r="E153" s="34"/>
    </row>
    <row r="154" spans="1:5" ht="15">
      <c r="A154" s="35" t="s">
        <v>125</v>
      </c>
      <c r="B154" s="74">
        <v>-26046.09</v>
      </c>
      <c r="C154" s="34"/>
      <c r="D154" s="34"/>
      <c r="E154" s="34"/>
    </row>
    <row r="155" spans="1:5" ht="15">
      <c r="A155" s="35" t="s">
        <v>126</v>
      </c>
      <c r="B155" s="74">
        <v>-82659.88</v>
      </c>
      <c r="C155" s="34"/>
      <c r="D155" s="34"/>
      <c r="E155" s="34"/>
    </row>
    <row r="156" spans="1:5" ht="15">
      <c r="A156" s="35" t="s">
        <v>127</v>
      </c>
      <c r="B156" s="74">
        <v>500</v>
      </c>
      <c r="C156" s="34"/>
      <c r="D156" s="34"/>
      <c r="E156" s="34"/>
    </row>
    <row r="157" spans="1:5" ht="15">
      <c r="A157" s="35" t="s">
        <v>128</v>
      </c>
      <c r="B157" s="74">
        <v>-198439.24</v>
      </c>
      <c r="C157" s="34"/>
      <c r="D157" s="34"/>
      <c r="E157" s="34"/>
    </row>
    <row r="158" spans="1:5" ht="15">
      <c r="A158" s="35" t="s">
        <v>129</v>
      </c>
      <c r="B158" s="74">
        <v>-65534.44</v>
      </c>
      <c r="C158" s="34"/>
      <c r="D158" s="34"/>
      <c r="E158" s="34"/>
    </row>
    <row r="159" spans="1:5" ht="15">
      <c r="A159" s="35" t="s">
        <v>130</v>
      </c>
      <c r="B159" s="74">
        <v>-206547.04</v>
      </c>
      <c r="C159" s="34"/>
      <c r="D159" s="34"/>
      <c r="E159" s="34"/>
    </row>
    <row r="160" spans="1:5" ht="15">
      <c r="A160" s="35" t="s">
        <v>131</v>
      </c>
      <c r="B160" s="74">
        <v>-192450.55</v>
      </c>
      <c r="C160" s="34"/>
      <c r="D160" s="34"/>
      <c r="E160" s="34"/>
    </row>
    <row r="161" spans="1:5" ht="15">
      <c r="A161" s="35" t="s">
        <v>132</v>
      </c>
      <c r="B161" s="74">
        <v>-23425.78</v>
      </c>
      <c r="C161" s="34"/>
      <c r="D161" s="34"/>
      <c r="E161" s="34"/>
    </row>
    <row r="162" spans="1:5" ht="15">
      <c r="A162" s="42" t="s">
        <v>133</v>
      </c>
      <c r="B162" s="74">
        <v>-761279.79</v>
      </c>
      <c r="C162" s="34"/>
      <c r="D162" s="34"/>
      <c r="E162" s="34"/>
    </row>
    <row r="163" spans="1:5" ht="16.5" customHeight="1">
      <c r="B163" s="38">
        <f>B148</f>
        <v>-5324814.3899999997</v>
      </c>
      <c r="C163" s="25">
        <f>SUM(C162:C162)</f>
        <v>0</v>
      </c>
      <c r="D163" s="25">
        <f>SUM(D162:D162)</f>
        <v>0</v>
      </c>
      <c r="E163" s="25">
        <f>SUM(E162:E162)</f>
        <v>0</v>
      </c>
    </row>
    <row r="165" spans="1:5" ht="20.25" customHeight="1">
      <c r="A165" s="63" t="s">
        <v>134</v>
      </c>
      <c r="B165" s="64" t="s">
        <v>9</v>
      </c>
      <c r="C165" s="25" t="s">
        <v>135</v>
      </c>
      <c r="D165" s="25" t="s">
        <v>116</v>
      </c>
    </row>
    <row r="166" spans="1:5">
      <c r="A166" s="75" t="s">
        <v>136</v>
      </c>
      <c r="B166" s="76"/>
      <c r="C166" s="77" t="s">
        <v>48</v>
      </c>
      <c r="D166" s="78"/>
    </row>
    <row r="167" spans="1:5" ht="5.25" customHeight="1">
      <c r="A167" s="79"/>
      <c r="B167" s="80"/>
      <c r="C167" s="81"/>
      <c r="D167" s="82"/>
    </row>
    <row r="168" spans="1:5" ht="9.75" customHeight="1">
      <c r="A168" s="83"/>
      <c r="B168" s="84"/>
      <c r="C168" s="85"/>
      <c r="D168" s="86"/>
    </row>
    <row r="169" spans="1:5" ht="16.5" customHeight="1">
      <c r="B169" s="25">
        <f>SUM(B167:B168)</f>
        <v>0</v>
      </c>
      <c r="C169" s="87"/>
      <c r="D169" s="88"/>
    </row>
    <row r="172" spans="1:5" ht="27.75" customHeight="1">
      <c r="A172" s="63" t="s">
        <v>137</v>
      </c>
      <c r="B172" s="64" t="s">
        <v>9</v>
      </c>
      <c r="C172" s="25" t="s">
        <v>135</v>
      </c>
      <c r="D172" s="25" t="s">
        <v>116</v>
      </c>
    </row>
    <row r="173" spans="1:5">
      <c r="A173" s="75" t="s">
        <v>138</v>
      </c>
      <c r="B173" s="76"/>
      <c r="C173" s="89"/>
      <c r="D173" s="78"/>
    </row>
    <row r="174" spans="1:5">
      <c r="A174" s="35" t="s">
        <v>139</v>
      </c>
      <c r="B174" s="90">
        <v>-34230</v>
      </c>
      <c r="C174" s="81"/>
      <c r="D174" s="82"/>
    </row>
    <row r="175" spans="1:5" ht="6.75" customHeight="1">
      <c r="A175" s="83"/>
      <c r="B175" s="84"/>
      <c r="C175" s="85"/>
      <c r="D175" s="86"/>
    </row>
    <row r="176" spans="1:5" ht="15" customHeight="1">
      <c r="B176" s="38">
        <f>SUM(B174:B175)</f>
        <v>-34230</v>
      </c>
      <c r="C176" s="87"/>
      <c r="D176" s="88"/>
    </row>
    <row r="179" spans="1:4" ht="24" customHeight="1">
      <c r="A179" s="63" t="s">
        <v>140</v>
      </c>
      <c r="B179" s="64" t="s">
        <v>9</v>
      </c>
      <c r="C179" s="25" t="s">
        <v>135</v>
      </c>
      <c r="D179" s="25" t="s">
        <v>116</v>
      </c>
    </row>
    <row r="180" spans="1:4">
      <c r="A180" s="75" t="s">
        <v>141</v>
      </c>
      <c r="B180" s="76"/>
      <c r="C180" s="77" t="s">
        <v>48</v>
      </c>
      <c r="D180" s="78"/>
    </row>
    <row r="181" spans="1:4" ht="6.75" customHeight="1">
      <c r="A181" s="79"/>
      <c r="B181" s="80"/>
      <c r="C181" s="81"/>
      <c r="D181" s="82"/>
    </row>
    <row r="182" spans="1:4" ht="6.75" customHeight="1">
      <c r="A182" s="83"/>
      <c r="B182" s="84"/>
      <c r="C182" s="85"/>
      <c r="D182" s="86"/>
    </row>
    <row r="183" spans="1:4" ht="16.5" customHeight="1">
      <c r="B183" s="25">
        <f>SUM(B181:B182)</f>
        <v>0</v>
      </c>
      <c r="C183" s="87"/>
      <c r="D183" s="88"/>
    </row>
    <row r="186" spans="1:4" ht="24" customHeight="1">
      <c r="A186" s="63" t="s">
        <v>142</v>
      </c>
      <c r="B186" s="64" t="s">
        <v>9</v>
      </c>
      <c r="C186" s="91" t="s">
        <v>135</v>
      </c>
      <c r="D186" s="91" t="s">
        <v>44</v>
      </c>
    </row>
    <row r="187" spans="1:4">
      <c r="A187" s="75" t="s">
        <v>143</v>
      </c>
      <c r="B187" s="27"/>
      <c r="C187" s="27">
        <v>0</v>
      </c>
      <c r="D187" s="27">
        <v>0</v>
      </c>
    </row>
    <row r="188" spans="1:4">
      <c r="A188" s="35" t="s">
        <v>144</v>
      </c>
      <c r="B188" s="90">
        <v>-4324721</v>
      </c>
      <c r="C188" s="29">
        <v>0</v>
      </c>
      <c r="D188" s="29">
        <v>0</v>
      </c>
    </row>
    <row r="189" spans="1:4" ht="7.5" customHeight="1">
      <c r="A189" s="31"/>
      <c r="B189" s="92"/>
      <c r="C189" s="92">
        <v>0</v>
      </c>
      <c r="D189" s="92">
        <v>0</v>
      </c>
    </row>
    <row r="190" spans="1:4" ht="18.75" customHeight="1">
      <c r="B190" s="38">
        <f>SUM(B188:B189)</f>
        <v>-4324721</v>
      </c>
      <c r="C190" s="87"/>
      <c r="D190" s="88"/>
    </row>
    <row r="192" spans="1:4">
      <c r="A192" s="18" t="s">
        <v>145</v>
      </c>
    </row>
    <row r="193" spans="1:4" ht="7.5" customHeight="1">
      <c r="A193" s="18"/>
    </row>
    <row r="194" spans="1:4">
      <c r="A194" s="18" t="s">
        <v>146</v>
      </c>
    </row>
    <row r="195" spans="1:4" ht="7.5" customHeight="1"/>
    <row r="196" spans="1:4" ht="24" customHeight="1">
      <c r="A196" s="93" t="s">
        <v>147</v>
      </c>
      <c r="B196" s="94" t="s">
        <v>9</v>
      </c>
      <c r="C196" s="25" t="s">
        <v>148</v>
      </c>
      <c r="D196" s="25" t="s">
        <v>44</v>
      </c>
    </row>
    <row r="197" spans="1:4">
      <c r="A197" s="26" t="s">
        <v>149</v>
      </c>
      <c r="B197" s="95">
        <f>SUM(B198:B213)</f>
        <v>-6181488.2400000002</v>
      </c>
      <c r="C197" s="56"/>
      <c r="D197" s="56"/>
    </row>
    <row r="198" spans="1:4">
      <c r="A198" s="35" t="s">
        <v>150</v>
      </c>
      <c r="B198" s="90">
        <v>-56274.55</v>
      </c>
      <c r="C198" s="34"/>
      <c r="D198" s="34"/>
    </row>
    <row r="199" spans="1:4">
      <c r="A199" s="35" t="s">
        <v>151</v>
      </c>
      <c r="B199" s="90">
        <v>-91528.97</v>
      </c>
      <c r="C199" s="34"/>
      <c r="D199" s="34"/>
    </row>
    <row r="200" spans="1:4">
      <c r="A200" s="35" t="s">
        <v>152</v>
      </c>
      <c r="B200" s="90">
        <v>-1750767.5</v>
      </c>
      <c r="C200" s="34"/>
      <c r="D200" s="34"/>
    </row>
    <row r="201" spans="1:4">
      <c r="A201" s="35" t="s">
        <v>153</v>
      </c>
      <c r="B201" s="90">
        <v>-1843264</v>
      </c>
      <c r="C201" s="34"/>
      <c r="D201" s="34"/>
    </row>
    <row r="202" spans="1:4">
      <c r="A202" s="35" t="s">
        <v>154</v>
      </c>
      <c r="B202" s="90">
        <v>-5805</v>
      </c>
      <c r="C202" s="34"/>
      <c r="D202" s="34"/>
    </row>
    <row r="203" spans="1:4">
      <c r="A203" s="35" t="s">
        <v>155</v>
      </c>
      <c r="B203" s="90">
        <v>-128980</v>
      </c>
      <c r="C203" s="34"/>
      <c r="D203" s="34"/>
    </row>
    <row r="204" spans="1:4">
      <c r="A204" s="35" t="s">
        <v>156</v>
      </c>
      <c r="B204" s="90">
        <v>-315965.8</v>
      </c>
      <c r="C204" s="34"/>
      <c r="D204" s="34"/>
    </row>
    <row r="205" spans="1:4">
      <c r="A205" s="35" t="s">
        <v>157</v>
      </c>
      <c r="B205" s="90">
        <v>-405741.39</v>
      </c>
      <c r="C205" s="34"/>
      <c r="D205" s="34"/>
    </row>
    <row r="206" spans="1:4">
      <c r="A206" s="35" t="s">
        <v>158</v>
      </c>
      <c r="B206" s="90">
        <v>-332500</v>
      </c>
      <c r="C206" s="34"/>
      <c r="D206" s="34"/>
    </row>
    <row r="207" spans="1:4">
      <c r="A207" s="35" t="s">
        <v>159</v>
      </c>
      <c r="B207" s="90">
        <v>-314100</v>
      </c>
      <c r="C207" s="34"/>
      <c r="D207" s="34"/>
    </row>
    <row r="208" spans="1:4">
      <c r="A208" s="35" t="s">
        <v>160</v>
      </c>
      <c r="B208" s="90">
        <v>-77708.33</v>
      </c>
      <c r="C208" s="34"/>
      <c r="D208" s="34"/>
    </row>
    <row r="209" spans="1:4">
      <c r="A209" s="35" t="s">
        <v>161</v>
      </c>
      <c r="B209" s="90">
        <v>-17855</v>
      </c>
      <c r="C209" s="34"/>
      <c r="D209" s="34"/>
    </row>
    <row r="210" spans="1:4">
      <c r="A210" s="35" t="s">
        <v>162</v>
      </c>
      <c r="B210" s="90">
        <v>-240549.99</v>
      </c>
      <c r="C210" s="34"/>
      <c r="D210" s="34"/>
    </row>
    <row r="211" spans="1:4">
      <c r="A211" s="35" t="s">
        <v>163</v>
      </c>
      <c r="B211" s="90">
        <v>-163797.43</v>
      </c>
      <c r="C211" s="34"/>
      <c r="D211" s="34"/>
    </row>
    <row r="212" spans="1:4">
      <c r="A212" s="35" t="s">
        <v>164</v>
      </c>
      <c r="B212" s="90">
        <v>-436650.28</v>
      </c>
      <c r="C212" s="34"/>
      <c r="D212" s="34"/>
    </row>
    <row r="213" spans="1:4">
      <c r="A213" s="35" t="s">
        <v>165</v>
      </c>
      <c r="B213" s="90">
        <v>0</v>
      </c>
      <c r="C213" s="34"/>
      <c r="D213" s="34"/>
    </row>
    <row r="214" spans="1:4">
      <c r="A214" s="28" t="s">
        <v>166</v>
      </c>
      <c r="B214" s="96">
        <f>SUM(B215:B221)</f>
        <v>-64363826.510000005</v>
      </c>
      <c r="C214" s="34"/>
      <c r="D214" s="34"/>
    </row>
    <row r="215" spans="1:4">
      <c r="A215" s="35" t="s">
        <v>167</v>
      </c>
      <c r="B215" s="90">
        <v>-28711546.100000001</v>
      </c>
      <c r="C215" s="34"/>
      <c r="D215" s="34"/>
    </row>
    <row r="216" spans="1:4">
      <c r="A216" s="35" t="s">
        <v>168</v>
      </c>
      <c r="B216" s="90">
        <v>-1440072.89</v>
      </c>
      <c r="C216" s="34"/>
      <c r="D216" s="34"/>
    </row>
    <row r="217" spans="1:4">
      <c r="A217" s="35" t="s">
        <v>169</v>
      </c>
      <c r="B217" s="90">
        <v>-3357694.06</v>
      </c>
      <c r="C217" s="34"/>
      <c r="D217" s="34"/>
    </row>
    <row r="218" spans="1:4">
      <c r="A218" s="35" t="s">
        <v>170</v>
      </c>
      <c r="B218" s="90">
        <v>-23378659.41</v>
      </c>
      <c r="C218" s="34"/>
      <c r="D218" s="34"/>
    </row>
    <row r="219" spans="1:4">
      <c r="A219" s="35" t="s">
        <v>171</v>
      </c>
      <c r="B219" s="90">
        <v>-1691269.21</v>
      </c>
      <c r="C219" s="34"/>
      <c r="D219" s="34"/>
    </row>
    <row r="220" spans="1:4">
      <c r="A220" s="42" t="s">
        <v>172</v>
      </c>
      <c r="B220" s="90">
        <v>-5784584.8399999999</v>
      </c>
      <c r="C220" s="37"/>
      <c r="D220" s="37"/>
    </row>
    <row r="221" spans="1:4">
      <c r="A221" s="57" t="s">
        <v>173</v>
      </c>
      <c r="B221" s="97">
        <v>0</v>
      </c>
      <c r="C221" s="56"/>
      <c r="D221" s="56"/>
    </row>
    <row r="222" spans="1:4">
      <c r="A222" s="31"/>
      <c r="B222" s="90"/>
      <c r="C222" s="37"/>
      <c r="D222" s="37"/>
    </row>
    <row r="223" spans="1:4" ht="15.75" customHeight="1">
      <c r="B223" s="38">
        <f>B197+B214</f>
        <v>-70545314.75</v>
      </c>
      <c r="C223" s="87"/>
      <c r="D223" s="88"/>
    </row>
    <row r="226" spans="1:4" ht="24.75" customHeight="1">
      <c r="A226" s="93" t="s">
        <v>174</v>
      </c>
      <c r="B226" s="94" t="s">
        <v>9</v>
      </c>
      <c r="C226" s="25" t="s">
        <v>148</v>
      </c>
      <c r="D226" s="25" t="s">
        <v>44</v>
      </c>
    </row>
    <row r="227" spans="1:4">
      <c r="A227" s="26" t="s">
        <v>175</v>
      </c>
      <c r="B227" s="95">
        <f>SUM(B228:B229)</f>
        <v>-384761.37</v>
      </c>
      <c r="C227" s="56"/>
      <c r="D227" s="56"/>
    </row>
    <row r="228" spans="1:4">
      <c r="A228" s="35" t="s">
        <v>176</v>
      </c>
      <c r="B228" s="90">
        <v>-384760.51</v>
      </c>
      <c r="C228" s="34"/>
      <c r="D228" s="34"/>
    </row>
    <row r="229" spans="1:4">
      <c r="A229" s="35" t="s">
        <v>177</v>
      </c>
      <c r="B229" s="90">
        <v>-0.86</v>
      </c>
      <c r="C229" s="34"/>
      <c r="D229" s="34"/>
    </row>
    <row r="230" spans="1:4">
      <c r="A230" s="31"/>
      <c r="B230" s="37"/>
      <c r="C230" s="37"/>
      <c r="D230" s="37"/>
    </row>
    <row r="231" spans="1:4" ht="16.5" customHeight="1">
      <c r="B231" s="38">
        <f>B227</f>
        <v>-384761.37</v>
      </c>
      <c r="C231" s="87"/>
      <c r="D231" s="88"/>
    </row>
    <row r="234" spans="1:4">
      <c r="A234" s="18" t="s">
        <v>178</v>
      </c>
    </row>
    <row r="236" spans="1:4" ht="26.25" customHeight="1">
      <c r="A236" s="93" t="s">
        <v>179</v>
      </c>
      <c r="B236" s="94" t="s">
        <v>9</v>
      </c>
      <c r="C236" s="25" t="s">
        <v>180</v>
      </c>
      <c r="D236" s="25" t="s">
        <v>181</v>
      </c>
    </row>
    <row r="237" spans="1:4">
      <c r="A237" s="26" t="s">
        <v>182</v>
      </c>
      <c r="B237" s="56"/>
      <c r="C237" s="56"/>
      <c r="D237" s="56">
        <v>0</v>
      </c>
    </row>
    <row r="238" spans="1:4">
      <c r="A238" s="35" t="s">
        <v>183</v>
      </c>
      <c r="B238" s="90">
        <v>9226770.8599999994</v>
      </c>
      <c r="C238" s="90">
        <v>14.5336</v>
      </c>
      <c r="D238" s="34"/>
    </row>
    <row r="239" spans="1:4">
      <c r="A239" s="35" t="s">
        <v>184</v>
      </c>
      <c r="B239" s="90">
        <v>2240479.6800000002</v>
      </c>
      <c r="C239" s="90">
        <v>3.5291000000000001</v>
      </c>
      <c r="D239" s="34"/>
    </row>
    <row r="240" spans="1:4">
      <c r="A240" s="35" t="s">
        <v>185</v>
      </c>
      <c r="B240" s="90">
        <v>14698407.51</v>
      </c>
      <c r="C240" s="90">
        <v>23.1523</v>
      </c>
      <c r="D240" s="34"/>
    </row>
    <row r="241" spans="1:4">
      <c r="A241" s="35" t="s">
        <v>186</v>
      </c>
      <c r="B241" s="90">
        <v>447673.59999999998</v>
      </c>
      <c r="C241" s="90">
        <v>0.70520000000000005</v>
      </c>
      <c r="D241" s="34"/>
    </row>
    <row r="242" spans="1:4">
      <c r="A242" s="35" t="s">
        <v>187</v>
      </c>
      <c r="B242" s="90">
        <v>2652768.85</v>
      </c>
      <c r="C242" s="90">
        <v>4.1784999999999997</v>
      </c>
      <c r="D242" s="34"/>
    </row>
    <row r="243" spans="1:4">
      <c r="A243" s="35" t="s">
        <v>188</v>
      </c>
      <c r="B243" s="90">
        <v>5533552.9800000004</v>
      </c>
      <c r="C243" s="90">
        <v>8.7162000000000006</v>
      </c>
      <c r="D243" s="34"/>
    </row>
    <row r="244" spans="1:4">
      <c r="A244" s="35" t="s">
        <v>189</v>
      </c>
      <c r="B244" s="90">
        <v>841050.07</v>
      </c>
      <c r="C244" s="90">
        <v>1.3248</v>
      </c>
      <c r="D244" s="34"/>
    </row>
    <row r="245" spans="1:4">
      <c r="A245" s="35" t="s">
        <v>190</v>
      </c>
      <c r="B245" s="90">
        <v>336420.06</v>
      </c>
      <c r="C245" s="90">
        <v>0.52990000000000004</v>
      </c>
      <c r="D245" s="34"/>
    </row>
    <row r="246" spans="1:4">
      <c r="A246" s="35" t="s">
        <v>191</v>
      </c>
      <c r="B246" s="90">
        <v>908772.73</v>
      </c>
      <c r="C246" s="90">
        <v>1.4315</v>
      </c>
      <c r="D246" s="34"/>
    </row>
    <row r="247" spans="1:4">
      <c r="A247" s="35" t="s">
        <v>192</v>
      </c>
      <c r="B247" s="90">
        <v>383447.55</v>
      </c>
      <c r="C247" s="90">
        <v>0.60399999999999998</v>
      </c>
      <c r="D247" s="34"/>
    </row>
    <row r="248" spans="1:4">
      <c r="A248" s="35" t="s">
        <v>193</v>
      </c>
      <c r="B248" s="90">
        <v>1349944.91</v>
      </c>
      <c r="C248" s="90">
        <v>2.1263999999999998</v>
      </c>
      <c r="D248" s="34"/>
    </row>
    <row r="249" spans="1:4">
      <c r="A249" s="35" t="s">
        <v>194</v>
      </c>
      <c r="B249" s="90">
        <v>55447.62</v>
      </c>
      <c r="C249" s="90">
        <v>8.7300000000000003E-2</v>
      </c>
      <c r="D249" s="34"/>
    </row>
    <row r="250" spans="1:4">
      <c r="A250" s="35" t="s">
        <v>195</v>
      </c>
      <c r="B250" s="90">
        <v>8208646.5599999996</v>
      </c>
      <c r="C250" s="90">
        <v>12.9299</v>
      </c>
      <c r="D250" s="34"/>
    </row>
    <row r="251" spans="1:4">
      <c r="A251" s="35" t="s">
        <v>196</v>
      </c>
      <c r="B251" s="90">
        <v>588461.25</v>
      </c>
      <c r="C251" s="90">
        <v>0.92689999999999995</v>
      </c>
      <c r="D251" s="34"/>
    </row>
    <row r="252" spans="1:4">
      <c r="A252" s="35" t="s">
        <v>197</v>
      </c>
      <c r="B252" s="90">
        <v>149437.41</v>
      </c>
      <c r="C252" s="90">
        <v>0.2354</v>
      </c>
      <c r="D252" s="34"/>
    </row>
    <row r="253" spans="1:4">
      <c r="A253" s="35" t="s">
        <v>198</v>
      </c>
      <c r="B253" s="90">
        <v>39926.04</v>
      </c>
      <c r="C253" s="90">
        <v>6.2899999999999998E-2</v>
      </c>
      <c r="D253" s="34"/>
    </row>
    <row r="254" spans="1:4">
      <c r="A254" s="35" t="s">
        <v>199</v>
      </c>
      <c r="B254" s="90">
        <v>313059.51</v>
      </c>
      <c r="C254" s="90">
        <v>0.49309999999999998</v>
      </c>
      <c r="D254" s="34"/>
    </row>
    <row r="255" spans="1:4">
      <c r="A255" s="35" t="s">
        <v>200</v>
      </c>
      <c r="B255" s="90">
        <v>86094</v>
      </c>
      <c r="C255" s="90">
        <v>0.1356</v>
      </c>
      <c r="D255" s="34"/>
    </row>
    <row r="256" spans="1:4">
      <c r="A256" s="35" t="s">
        <v>201</v>
      </c>
      <c r="B256" s="90">
        <v>135335.46</v>
      </c>
      <c r="C256" s="90">
        <v>0.2132</v>
      </c>
      <c r="D256" s="34"/>
    </row>
    <row r="257" spans="1:4">
      <c r="A257" s="35" t="s">
        <v>202</v>
      </c>
      <c r="B257" s="90">
        <v>7991.6</v>
      </c>
      <c r="C257" s="90">
        <v>1.26E-2</v>
      </c>
      <c r="D257" s="34"/>
    </row>
    <row r="258" spans="1:4">
      <c r="A258" s="35" t="s">
        <v>203</v>
      </c>
      <c r="B258" s="90">
        <v>370280.67</v>
      </c>
      <c r="C258" s="90">
        <v>0.58320000000000005</v>
      </c>
      <c r="D258" s="34"/>
    </row>
    <row r="259" spans="1:4">
      <c r="A259" s="35" t="s">
        <v>204</v>
      </c>
      <c r="B259" s="90">
        <v>16530</v>
      </c>
      <c r="C259" s="90">
        <v>2.5999999999999999E-2</v>
      </c>
      <c r="D259" s="34"/>
    </row>
    <row r="260" spans="1:4">
      <c r="A260" s="35" t="s">
        <v>205</v>
      </c>
      <c r="B260" s="90">
        <v>14389.21</v>
      </c>
      <c r="C260" s="90">
        <v>2.2700000000000001E-2</v>
      </c>
      <c r="D260" s="34"/>
    </row>
    <row r="261" spans="1:4">
      <c r="A261" s="35" t="s">
        <v>206</v>
      </c>
      <c r="B261" s="90">
        <v>10903.4</v>
      </c>
      <c r="C261" s="90">
        <v>1.72E-2</v>
      </c>
      <c r="D261" s="34"/>
    </row>
    <row r="262" spans="1:4">
      <c r="A262" s="35" t="s">
        <v>207</v>
      </c>
      <c r="B262" s="90">
        <v>4629.33</v>
      </c>
      <c r="C262" s="90">
        <v>7.3000000000000001E-3</v>
      </c>
      <c r="D262" s="34"/>
    </row>
    <row r="263" spans="1:4">
      <c r="A263" s="35" t="s">
        <v>208</v>
      </c>
      <c r="B263" s="90">
        <v>250234.68</v>
      </c>
      <c r="C263" s="90">
        <v>0.39419999999999999</v>
      </c>
      <c r="D263" s="34"/>
    </row>
    <row r="264" spans="1:4">
      <c r="A264" s="35" t="s">
        <v>209</v>
      </c>
      <c r="B264" s="90">
        <v>59817.599999999999</v>
      </c>
      <c r="C264" s="90">
        <v>9.4200000000000006E-2</v>
      </c>
      <c r="D264" s="34"/>
    </row>
    <row r="265" spans="1:4">
      <c r="A265" s="35" t="s">
        <v>210</v>
      </c>
      <c r="B265" s="90">
        <v>27216.06</v>
      </c>
      <c r="C265" s="90">
        <v>4.2900000000000001E-2</v>
      </c>
      <c r="D265" s="34"/>
    </row>
    <row r="266" spans="1:4">
      <c r="A266" s="35" t="s">
        <v>211</v>
      </c>
      <c r="B266" s="90">
        <v>122131.44</v>
      </c>
      <c r="C266" s="90">
        <v>0.19239999999999999</v>
      </c>
      <c r="D266" s="34"/>
    </row>
    <row r="267" spans="1:4">
      <c r="A267" s="35" t="s">
        <v>212</v>
      </c>
      <c r="B267" s="90">
        <v>19.989999999999998</v>
      </c>
      <c r="C267" s="90">
        <v>0</v>
      </c>
      <c r="D267" s="34"/>
    </row>
    <row r="268" spans="1:4">
      <c r="A268" s="35" t="s">
        <v>213</v>
      </c>
      <c r="B268" s="90">
        <v>59167.839999999997</v>
      </c>
      <c r="C268" s="90">
        <v>9.3200000000000005E-2</v>
      </c>
      <c r="D268" s="34"/>
    </row>
    <row r="269" spans="1:4">
      <c r="A269" s="35" t="s">
        <v>214</v>
      </c>
      <c r="B269" s="90">
        <v>5683</v>
      </c>
      <c r="C269" s="90">
        <v>8.9999999999999993E-3</v>
      </c>
      <c r="D269" s="34"/>
    </row>
    <row r="270" spans="1:4">
      <c r="A270" s="35" t="s">
        <v>215</v>
      </c>
      <c r="B270" s="90">
        <v>4520.2700000000004</v>
      </c>
      <c r="C270" s="90">
        <v>7.1000000000000004E-3</v>
      </c>
      <c r="D270" s="34"/>
    </row>
    <row r="271" spans="1:4">
      <c r="A271" s="35" t="s">
        <v>216</v>
      </c>
      <c r="B271" s="90">
        <v>1430.48</v>
      </c>
      <c r="C271" s="90">
        <v>2.3E-3</v>
      </c>
      <c r="D271" s="34"/>
    </row>
    <row r="272" spans="1:4">
      <c r="A272" s="35" t="s">
        <v>217</v>
      </c>
      <c r="B272" s="90">
        <v>36443.120000000003</v>
      </c>
      <c r="C272" s="90">
        <v>5.74E-2</v>
      </c>
      <c r="D272" s="34"/>
    </row>
    <row r="273" spans="1:4">
      <c r="A273" s="35" t="s">
        <v>218</v>
      </c>
      <c r="B273" s="90">
        <v>124.41</v>
      </c>
      <c r="C273" s="90">
        <v>2.0000000000000001E-4</v>
      </c>
      <c r="D273" s="34"/>
    </row>
    <row r="274" spans="1:4">
      <c r="A274" s="35" t="s">
        <v>219</v>
      </c>
      <c r="B274" s="90">
        <v>696716.92</v>
      </c>
      <c r="C274" s="90">
        <v>1.0973999999999999</v>
      </c>
      <c r="D274" s="34"/>
    </row>
    <row r="275" spans="1:4">
      <c r="A275" s="35" t="s">
        <v>220</v>
      </c>
      <c r="B275" s="90">
        <v>74741.279999999999</v>
      </c>
      <c r="C275" s="90">
        <v>0.1177</v>
      </c>
      <c r="D275" s="34"/>
    </row>
    <row r="276" spans="1:4">
      <c r="A276" s="35" t="s">
        <v>221</v>
      </c>
      <c r="B276" s="90">
        <v>7104.19</v>
      </c>
      <c r="C276" s="90">
        <v>1.12E-2</v>
      </c>
      <c r="D276" s="34"/>
    </row>
    <row r="277" spans="1:4">
      <c r="A277" s="42" t="s">
        <v>222</v>
      </c>
      <c r="B277" s="98">
        <v>20159.48</v>
      </c>
      <c r="C277" s="98">
        <v>3.1800000000000002E-2</v>
      </c>
      <c r="D277" s="37"/>
    </row>
    <row r="278" spans="1:4">
      <c r="A278" s="57" t="s">
        <v>223</v>
      </c>
      <c r="B278" s="97">
        <v>86963.33</v>
      </c>
      <c r="C278" s="97">
        <v>0.13700000000000001</v>
      </c>
      <c r="D278" s="56"/>
    </row>
    <row r="279" spans="1:4">
      <c r="A279" s="35" t="s">
        <v>224</v>
      </c>
      <c r="B279" s="90">
        <v>5199.7700000000004</v>
      </c>
      <c r="C279" s="90">
        <v>8.2000000000000007E-3</v>
      </c>
      <c r="D279" s="34"/>
    </row>
    <row r="280" spans="1:4">
      <c r="A280" s="35" t="s">
        <v>225</v>
      </c>
      <c r="B280" s="90">
        <v>9423.1</v>
      </c>
      <c r="C280" s="90">
        <v>1.4800000000000001E-2</v>
      </c>
      <c r="D280" s="34"/>
    </row>
    <row r="281" spans="1:4">
      <c r="A281" s="35" t="s">
        <v>226</v>
      </c>
      <c r="B281" s="90">
        <v>25006.959999999999</v>
      </c>
      <c r="C281" s="90">
        <v>3.9399999999999998E-2</v>
      </c>
      <c r="D281" s="34"/>
    </row>
    <row r="282" spans="1:4">
      <c r="A282" s="35" t="s">
        <v>227</v>
      </c>
      <c r="B282" s="90">
        <v>540</v>
      </c>
      <c r="C282" s="90">
        <v>8.9999999999999998E-4</v>
      </c>
      <c r="D282" s="34"/>
    </row>
    <row r="283" spans="1:4">
      <c r="A283" s="35" t="s">
        <v>228</v>
      </c>
      <c r="B283" s="90">
        <v>722623</v>
      </c>
      <c r="C283" s="90">
        <v>1.1382000000000001</v>
      </c>
      <c r="D283" s="34"/>
    </row>
    <row r="284" spans="1:4">
      <c r="A284" s="35" t="s">
        <v>229</v>
      </c>
      <c r="B284" s="90">
        <v>1150.78</v>
      </c>
      <c r="C284" s="90">
        <v>1.8E-3</v>
      </c>
      <c r="D284" s="34"/>
    </row>
    <row r="285" spans="1:4">
      <c r="A285" s="35" t="s">
        <v>230</v>
      </c>
      <c r="B285" s="90">
        <v>143065.85</v>
      </c>
      <c r="C285" s="90">
        <v>0.22539999999999999</v>
      </c>
      <c r="D285" s="34"/>
    </row>
    <row r="286" spans="1:4">
      <c r="A286" s="35" t="s">
        <v>231</v>
      </c>
      <c r="B286" s="90">
        <v>38172.89</v>
      </c>
      <c r="C286" s="90">
        <v>6.0100000000000001E-2</v>
      </c>
      <c r="D286" s="34"/>
    </row>
    <row r="287" spans="1:4">
      <c r="A287" s="35" t="s">
        <v>232</v>
      </c>
      <c r="B287" s="90">
        <v>1050639.75</v>
      </c>
      <c r="C287" s="90">
        <v>1.6549</v>
      </c>
      <c r="D287" s="34"/>
    </row>
    <row r="288" spans="1:4">
      <c r="A288" s="35" t="s">
        <v>233</v>
      </c>
      <c r="B288" s="90">
        <v>14556.02</v>
      </c>
      <c r="C288" s="90">
        <v>2.29E-2</v>
      </c>
      <c r="D288" s="34"/>
    </row>
    <row r="289" spans="1:4">
      <c r="A289" s="35" t="s">
        <v>234</v>
      </c>
      <c r="B289" s="90">
        <v>2500</v>
      </c>
      <c r="C289" s="90">
        <v>3.8999999999999998E-3</v>
      </c>
      <c r="D289" s="34"/>
    </row>
    <row r="290" spans="1:4">
      <c r="A290" s="35" t="s">
        <v>235</v>
      </c>
      <c r="B290" s="90">
        <v>1178957.54</v>
      </c>
      <c r="C290" s="90">
        <v>1.857</v>
      </c>
      <c r="D290" s="34"/>
    </row>
    <row r="291" spans="1:4">
      <c r="A291" s="35" t="s">
        <v>236</v>
      </c>
      <c r="B291" s="90">
        <v>19880</v>
      </c>
      <c r="C291" s="90">
        <v>3.1300000000000001E-2</v>
      </c>
      <c r="D291" s="34"/>
    </row>
    <row r="292" spans="1:4">
      <c r="A292" s="35" t="s">
        <v>237</v>
      </c>
      <c r="B292" s="90">
        <v>289912.65999999997</v>
      </c>
      <c r="C292" s="90">
        <v>0.45669999999999999</v>
      </c>
      <c r="D292" s="34"/>
    </row>
    <row r="293" spans="1:4">
      <c r="A293" s="35" t="s">
        <v>238</v>
      </c>
      <c r="B293" s="90">
        <v>4339.5600000000004</v>
      </c>
      <c r="C293" s="90">
        <v>6.7999999999999996E-3</v>
      </c>
      <c r="D293" s="34"/>
    </row>
    <row r="294" spans="1:4">
      <c r="A294" s="35" t="s">
        <v>239</v>
      </c>
      <c r="B294" s="90">
        <v>14616</v>
      </c>
      <c r="C294" s="90">
        <v>2.3E-2</v>
      </c>
      <c r="D294" s="34"/>
    </row>
    <row r="295" spans="1:4">
      <c r="A295" s="35" t="s">
        <v>240</v>
      </c>
      <c r="B295" s="90">
        <v>644711.88</v>
      </c>
      <c r="C295" s="90">
        <v>1.0155000000000001</v>
      </c>
      <c r="D295" s="34"/>
    </row>
    <row r="296" spans="1:4">
      <c r="A296" s="35" t="s">
        <v>241</v>
      </c>
      <c r="B296" s="90">
        <v>2030</v>
      </c>
      <c r="C296" s="90">
        <v>3.2000000000000002E-3</v>
      </c>
      <c r="D296" s="34"/>
    </row>
    <row r="297" spans="1:4">
      <c r="A297" s="35" t="s">
        <v>242</v>
      </c>
      <c r="B297" s="90">
        <v>475754.71</v>
      </c>
      <c r="C297" s="90">
        <v>0.74939999999999996</v>
      </c>
      <c r="D297" s="34"/>
    </row>
    <row r="298" spans="1:4">
      <c r="A298" s="35" t="s">
        <v>243</v>
      </c>
      <c r="B298" s="90">
        <v>1255149</v>
      </c>
      <c r="C298" s="90">
        <v>1.9771000000000001</v>
      </c>
      <c r="D298" s="34"/>
    </row>
    <row r="299" spans="1:4">
      <c r="A299" s="35" t="s">
        <v>244</v>
      </c>
      <c r="B299" s="90">
        <v>27229.279999999999</v>
      </c>
      <c r="C299" s="90">
        <v>4.2900000000000001E-2</v>
      </c>
      <c r="D299" s="34"/>
    </row>
    <row r="300" spans="1:4">
      <c r="A300" s="35" t="s">
        <v>245</v>
      </c>
      <c r="B300" s="90">
        <v>425575.53</v>
      </c>
      <c r="C300" s="90">
        <v>0.67030000000000001</v>
      </c>
      <c r="D300" s="34"/>
    </row>
    <row r="301" spans="1:4">
      <c r="A301" s="35" t="s">
        <v>246</v>
      </c>
      <c r="B301" s="90">
        <v>1422173.19</v>
      </c>
      <c r="C301" s="90">
        <v>2.2401</v>
      </c>
      <c r="D301" s="34"/>
    </row>
    <row r="302" spans="1:4">
      <c r="A302" s="35" t="s">
        <v>247</v>
      </c>
      <c r="B302" s="90">
        <v>43817.22</v>
      </c>
      <c r="C302" s="90">
        <v>6.9000000000000006E-2</v>
      </c>
      <c r="D302" s="34"/>
    </row>
    <row r="303" spans="1:4">
      <c r="A303" s="35" t="s">
        <v>248</v>
      </c>
      <c r="B303" s="90">
        <v>168299.8</v>
      </c>
      <c r="C303" s="90">
        <v>0.2651</v>
      </c>
      <c r="D303" s="34"/>
    </row>
    <row r="304" spans="1:4">
      <c r="A304" s="35" t="s">
        <v>249</v>
      </c>
      <c r="B304" s="90">
        <v>415917.64</v>
      </c>
      <c r="C304" s="90">
        <v>0.65510000000000002</v>
      </c>
      <c r="D304" s="34"/>
    </row>
    <row r="305" spans="1:4">
      <c r="A305" s="35" t="s">
        <v>250</v>
      </c>
      <c r="B305" s="90">
        <v>161296.12</v>
      </c>
      <c r="C305" s="90">
        <v>0.25409999999999999</v>
      </c>
      <c r="D305" s="34"/>
    </row>
    <row r="306" spans="1:4">
      <c r="A306" s="35" t="s">
        <v>251</v>
      </c>
      <c r="B306" s="90">
        <v>823847.64</v>
      </c>
      <c r="C306" s="90">
        <v>1.2977000000000001</v>
      </c>
      <c r="D306" s="34"/>
    </row>
    <row r="307" spans="1:4">
      <c r="A307" s="35" t="s">
        <v>252</v>
      </c>
      <c r="B307" s="90">
        <v>108204.8</v>
      </c>
      <c r="C307" s="90">
        <v>0.1704</v>
      </c>
      <c r="D307" s="34"/>
    </row>
    <row r="308" spans="1:4">
      <c r="A308" s="35" t="s">
        <v>253</v>
      </c>
      <c r="B308" s="90">
        <v>74315.55</v>
      </c>
      <c r="C308" s="90">
        <v>0.1171</v>
      </c>
      <c r="D308" s="34"/>
    </row>
    <row r="309" spans="1:4">
      <c r="A309" s="35" t="s">
        <v>254</v>
      </c>
      <c r="B309" s="90">
        <v>17470.8</v>
      </c>
      <c r="C309" s="90">
        <v>2.75E-2</v>
      </c>
      <c r="D309" s="34"/>
    </row>
    <row r="310" spans="1:4">
      <c r="A310" s="35" t="s">
        <v>255</v>
      </c>
      <c r="B310" s="90">
        <v>33807.46</v>
      </c>
      <c r="C310" s="90">
        <v>5.33E-2</v>
      </c>
      <c r="D310" s="34"/>
    </row>
    <row r="311" spans="1:4">
      <c r="A311" s="35" t="s">
        <v>256</v>
      </c>
      <c r="B311" s="90">
        <v>58474.91</v>
      </c>
      <c r="C311" s="90">
        <v>9.2100000000000001E-2</v>
      </c>
      <c r="D311" s="34"/>
    </row>
    <row r="312" spans="1:4">
      <c r="A312" s="35" t="s">
        <v>257</v>
      </c>
      <c r="B312" s="90">
        <v>509763.95</v>
      </c>
      <c r="C312" s="90">
        <v>0.80300000000000005</v>
      </c>
      <c r="D312" s="34"/>
    </row>
    <row r="313" spans="1:4">
      <c r="A313" s="35" t="s">
        <v>258</v>
      </c>
      <c r="B313" s="90">
        <v>98167.41</v>
      </c>
      <c r="C313" s="90">
        <v>0.15459999999999999</v>
      </c>
      <c r="D313" s="34"/>
    </row>
    <row r="314" spans="1:4">
      <c r="A314" s="35" t="s">
        <v>259</v>
      </c>
      <c r="B314" s="90">
        <v>5248.53</v>
      </c>
      <c r="C314" s="90">
        <v>8.3000000000000001E-3</v>
      </c>
      <c r="D314" s="34"/>
    </row>
    <row r="315" spans="1:4">
      <c r="A315" s="35" t="s">
        <v>260</v>
      </c>
      <c r="B315" s="90">
        <v>21099.99</v>
      </c>
      <c r="C315" s="90">
        <v>3.32E-2</v>
      </c>
      <c r="D315" s="34"/>
    </row>
    <row r="316" spans="1:4">
      <c r="A316" s="35" t="s">
        <v>261</v>
      </c>
      <c r="B316" s="90">
        <v>496447.54</v>
      </c>
      <c r="C316" s="90">
        <v>0.78200000000000003</v>
      </c>
      <c r="D316" s="34"/>
    </row>
    <row r="317" spans="1:4">
      <c r="A317" s="35" t="s">
        <v>262</v>
      </c>
      <c r="B317" s="90">
        <v>71450.399999999994</v>
      </c>
      <c r="C317" s="90">
        <v>0.1125</v>
      </c>
      <c r="D317" s="34"/>
    </row>
    <row r="318" spans="1:4">
      <c r="A318" s="35" t="s">
        <v>263</v>
      </c>
      <c r="B318" s="90">
        <v>49583.38</v>
      </c>
      <c r="C318" s="90">
        <v>7.8100000000000003E-2</v>
      </c>
      <c r="D318" s="34"/>
    </row>
    <row r="319" spans="1:4">
      <c r="A319" s="35" t="s">
        <v>264</v>
      </c>
      <c r="B319" s="90">
        <v>1100231.8899999999</v>
      </c>
      <c r="C319" s="90">
        <v>1.7330000000000001</v>
      </c>
      <c r="D319" s="34"/>
    </row>
    <row r="320" spans="1:4">
      <c r="A320" s="35" t="s">
        <v>265</v>
      </c>
      <c r="B320" s="90">
        <v>747330.42</v>
      </c>
      <c r="C320" s="90">
        <v>1.1772</v>
      </c>
      <c r="D320" s="34"/>
    </row>
    <row r="321" spans="1:6">
      <c r="A321" s="35" t="s">
        <v>266</v>
      </c>
      <c r="B321" s="90">
        <v>621778.99</v>
      </c>
      <c r="C321" s="90">
        <v>0.97940000000000005</v>
      </c>
      <c r="D321" s="34"/>
    </row>
    <row r="322" spans="1:6">
      <c r="A322" s="35" t="s">
        <v>267</v>
      </c>
      <c r="B322" s="90">
        <v>13139.36</v>
      </c>
      <c r="C322" s="90">
        <v>2.07E-2</v>
      </c>
      <c r="D322" s="34"/>
    </row>
    <row r="323" spans="1:6">
      <c r="A323" s="35" t="s">
        <v>268</v>
      </c>
      <c r="B323" s="90">
        <v>2.27</v>
      </c>
      <c r="C323" s="90">
        <v>0</v>
      </c>
      <c r="D323" s="34"/>
    </row>
    <row r="324" spans="1:6" ht="15.75" customHeight="1">
      <c r="A324" s="99"/>
      <c r="B324" s="38">
        <f>SUM(B238:B323)</f>
        <v>63485798.489999995</v>
      </c>
      <c r="C324" s="100">
        <f>SUM(C238:C323)</f>
        <v>100.00000000000003</v>
      </c>
      <c r="D324" s="25"/>
    </row>
    <row r="325" spans="1:6" ht="9" customHeight="1"/>
    <row r="326" spans="1:6" ht="5.25" customHeight="1"/>
    <row r="327" spans="1:6" ht="6" customHeight="1"/>
    <row r="328" spans="1:6">
      <c r="A328" s="18" t="s">
        <v>269</v>
      </c>
    </row>
    <row r="330" spans="1:6" ht="28.5" customHeight="1">
      <c r="A330" s="63" t="s">
        <v>270</v>
      </c>
      <c r="B330" s="64" t="s">
        <v>54</v>
      </c>
      <c r="C330" s="91" t="s">
        <v>55</v>
      </c>
      <c r="D330" s="91" t="s">
        <v>271</v>
      </c>
      <c r="E330" s="101" t="s">
        <v>10</v>
      </c>
      <c r="F330" s="64" t="s">
        <v>135</v>
      </c>
    </row>
    <row r="331" spans="1:6" ht="14.1" customHeight="1">
      <c r="A331" s="75" t="s">
        <v>272</v>
      </c>
      <c r="B331" s="27"/>
      <c r="C331" s="27"/>
      <c r="D331" s="27">
        <v>0</v>
      </c>
      <c r="E331" s="27">
        <v>0</v>
      </c>
      <c r="F331" s="102">
        <v>0</v>
      </c>
    </row>
    <row r="332" spans="1:6" ht="14.1" customHeight="1">
      <c r="A332" s="35" t="s">
        <v>273</v>
      </c>
      <c r="B332" s="90">
        <v>-16926050.260000002</v>
      </c>
      <c r="C332" s="90">
        <v>-16926050.260000002</v>
      </c>
      <c r="D332" s="90">
        <v>0</v>
      </c>
      <c r="E332" s="29"/>
      <c r="F332" s="103"/>
    </row>
    <row r="333" spans="1:6" ht="14.1" customHeight="1">
      <c r="A333" s="35" t="s">
        <v>274</v>
      </c>
      <c r="B333" s="90">
        <v>343478.8</v>
      </c>
      <c r="C333" s="90">
        <v>370149.37</v>
      </c>
      <c r="D333" s="90">
        <v>26670.57</v>
      </c>
      <c r="E333" s="29"/>
      <c r="F333" s="103"/>
    </row>
    <row r="334" spans="1:6" ht="14.1" customHeight="1">
      <c r="A334" s="35" t="s">
        <v>275</v>
      </c>
      <c r="B334" s="90">
        <v>-1460805.39</v>
      </c>
      <c r="C334" s="90">
        <v>-1312655.1100000001</v>
      </c>
      <c r="D334" s="90">
        <v>148150.28</v>
      </c>
      <c r="E334" s="29"/>
      <c r="F334" s="103"/>
    </row>
    <row r="335" spans="1:6" ht="14.1" customHeight="1">
      <c r="A335" s="35" t="s">
        <v>276</v>
      </c>
      <c r="B335" s="90">
        <v>-5623728</v>
      </c>
      <c r="C335" s="90">
        <v>0</v>
      </c>
      <c r="D335" s="90">
        <v>5623728</v>
      </c>
      <c r="E335" s="29"/>
      <c r="F335" s="103"/>
    </row>
    <row r="336" spans="1:6" ht="14.1" customHeight="1">
      <c r="A336" s="42" t="s">
        <v>277</v>
      </c>
      <c r="B336" s="98">
        <v>-15258918.82</v>
      </c>
      <c r="C336" s="98">
        <v>-20882646.82</v>
      </c>
      <c r="D336" s="98">
        <v>-5623728</v>
      </c>
      <c r="E336" s="32"/>
      <c r="F336" s="104"/>
    </row>
    <row r="337" spans="1:6" ht="14.1" customHeight="1">
      <c r="A337" s="57" t="s">
        <v>278</v>
      </c>
      <c r="B337" s="97">
        <v>-33598859.079999998</v>
      </c>
      <c r="C337" s="97">
        <v>-33598859.079999998</v>
      </c>
      <c r="D337" s="97">
        <v>0</v>
      </c>
      <c r="E337" s="27"/>
      <c r="F337" s="102"/>
    </row>
    <row r="338" spans="1:6" ht="14.1" customHeight="1">
      <c r="A338" s="35" t="s">
        <v>279</v>
      </c>
      <c r="B338" s="90">
        <v>-23254008.84</v>
      </c>
      <c r="C338" s="90">
        <v>-24714814.23</v>
      </c>
      <c r="D338" s="90">
        <v>-1460805.39</v>
      </c>
      <c r="E338" s="29"/>
      <c r="F338" s="103"/>
    </row>
    <row r="339" spans="1:6" ht="14.1" customHeight="1">
      <c r="A339" s="35" t="s">
        <v>280</v>
      </c>
      <c r="B339" s="90">
        <v>-9570000</v>
      </c>
      <c r="C339" s="90">
        <v>-9570000</v>
      </c>
      <c r="D339" s="90">
        <v>0</v>
      </c>
      <c r="E339" s="29"/>
      <c r="F339" s="103"/>
    </row>
    <row r="340" spans="1:6" ht="14.1" customHeight="1">
      <c r="A340" s="35" t="s">
        <v>281</v>
      </c>
      <c r="B340" s="90">
        <v>-54101832.240000002</v>
      </c>
      <c r="C340" s="90">
        <v>-53725174.210000001</v>
      </c>
      <c r="D340" s="90">
        <v>376658.03</v>
      </c>
      <c r="E340" s="29"/>
      <c r="F340" s="103"/>
    </row>
    <row r="341" spans="1:6" ht="6.75" customHeight="1">
      <c r="A341" s="49"/>
      <c r="B341" s="32"/>
      <c r="C341" s="32"/>
      <c r="D341" s="32"/>
      <c r="E341" s="32"/>
      <c r="F341" s="104"/>
    </row>
    <row r="342" spans="1:6" ht="19.5" customHeight="1">
      <c r="B342" s="38">
        <f>SUM(B332:B341)</f>
        <v>-159450723.83000001</v>
      </c>
      <c r="C342" s="38">
        <f t="shared" ref="C342" si="5">SUM(C332:C341)</f>
        <v>-160360050.34</v>
      </c>
      <c r="D342" s="38">
        <f>SUM(D332:D341)</f>
        <v>-909326.51000000024</v>
      </c>
      <c r="E342" s="105"/>
      <c r="F342" s="106"/>
    </row>
    <row r="344" spans="1:6" ht="27" customHeight="1">
      <c r="A344" s="93" t="s">
        <v>282</v>
      </c>
      <c r="B344" s="94" t="s">
        <v>54</v>
      </c>
      <c r="C344" s="25" t="s">
        <v>55</v>
      </c>
      <c r="D344" s="25" t="s">
        <v>271</v>
      </c>
      <c r="E344" s="107" t="s">
        <v>135</v>
      </c>
    </row>
    <row r="345" spans="1:6" ht="14.1" customHeight="1">
      <c r="A345" s="75" t="s">
        <v>283</v>
      </c>
      <c r="B345" s="27"/>
      <c r="C345" s="27"/>
      <c r="D345" s="27"/>
      <c r="E345" s="27"/>
    </row>
    <row r="346" spans="1:6" ht="14.1" customHeight="1">
      <c r="A346" s="35" t="s">
        <v>284</v>
      </c>
      <c r="B346" s="90">
        <v>0</v>
      </c>
      <c r="C346" s="90">
        <v>-7444277.6299999999</v>
      </c>
      <c r="D346" s="90">
        <v>-7444277.6299999999</v>
      </c>
      <c r="E346" s="29"/>
    </row>
    <row r="347" spans="1:6" ht="14.1" customHeight="1">
      <c r="A347" s="35" t="s">
        <v>285</v>
      </c>
      <c r="B347" s="90">
        <v>-9827742.5199999996</v>
      </c>
      <c r="C347" s="90">
        <v>-9798838.9000000004</v>
      </c>
      <c r="D347" s="90">
        <v>28903.62</v>
      </c>
      <c r="E347" s="29"/>
    </row>
    <row r="348" spans="1:6" ht="14.1" customHeight="1">
      <c r="A348" s="35" t="s">
        <v>286</v>
      </c>
      <c r="B348" s="90">
        <v>3293868.03</v>
      </c>
      <c r="C348" s="90">
        <v>2900682.96</v>
      </c>
      <c r="D348" s="90">
        <v>-393185.07</v>
      </c>
      <c r="E348" s="29"/>
    </row>
    <row r="349" spans="1:6" ht="14.1" customHeight="1">
      <c r="A349" s="35" t="s">
        <v>287</v>
      </c>
      <c r="B349" s="90">
        <v>-639064.66</v>
      </c>
      <c r="C349" s="90">
        <v>2194315.7400000002</v>
      </c>
      <c r="D349" s="90">
        <v>2833380.4</v>
      </c>
      <c r="E349" s="29"/>
    </row>
    <row r="350" spans="1:6" ht="14.1" customHeight="1">
      <c r="A350" s="35" t="s">
        <v>288</v>
      </c>
      <c r="B350" s="90">
        <v>2049568.62</v>
      </c>
      <c r="C350" s="90">
        <v>2049568.62</v>
      </c>
      <c r="D350" s="90">
        <v>0</v>
      </c>
      <c r="E350" s="29"/>
    </row>
    <row r="351" spans="1:6" ht="14.1" customHeight="1">
      <c r="A351" s="35" t="s">
        <v>289</v>
      </c>
      <c r="B351" s="90">
        <v>3926931.38</v>
      </c>
      <c r="C351" s="90">
        <v>3926931.38</v>
      </c>
      <c r="D351" s="90">
        <v>0</v>
      </c>
      <c r="E351" s="29"/>
    </row>
    <row r="352" spans="1:6" ht="14.1" customHeight="1">
      <c r="A352" s="35" t="s">
        <v>290</v>
      </c>
      <c r="B352" s="90">
        <v>19330639.050000001</v>
      </c>
      <c r="C352" s="90">
        <v>19332049.239999998</v>
      </c>
      <c r="D352" s="90">
        <v>1410.19</v>
      </c>
      <c r="E352" s="29"/>
    </row>
    <row r="353" spans="1:5" ht="14.1" customHeight="1">
      <c r="A353" s="35" t="s">
        <v>291</v>
      </c>
      <c r="B353" s="90">
        <v>25648244.300000001</v>
      </c>
      <c r="C353" s="90">
        <v>25741223.300000001</v>
      </c>
      <c r="D353" s="90">
        <v>92979</v>
      </c>
      <c r="E353" s="29"/>
    </row>
    <row r="354" spans="1:5" ht="14.1" customHeight="1">
      <c r="A354" s="35" t="s">
        <v>292</v>
      </c>
      <c r="B354" s="90">
        <v>12669735.609999999</v>
      </c>
      <c r="C354" s="90">
        <v>12698540.66</v>
      </c>
      <c r="D354" s="90">
        <v>28805.05</v>
      </c>
      <c r="E354" s="29"/>
    </row>
    <row r="355" spans="1:5" ht="14.1" customHeight="1">
      <c r="A355" s="35" t="s">
        <v>293</v>
      </c>
      <c r="B355" s="90">
        <v>17199773.899999999</v>
      </c>
      <c r="C355" s="90">
        <v>17660101.489999998</v>
      </c>
      <c r="D355" s="90">
        <v>460327.59</v>
      </c>
      <c r="E355" s="29"/>
    </row>
    <row r="356" spans="1:5" ht="14.1" customHeight="1">
      <c r="A356" s="35" t="s">
        <v>294</v>
      </c>
      <c r="B356" s="90">
        <v>17579620.75</v>
      </c>
      <c r="C356" s="90">
        <v>19096358.899999999</v>
      </c>
      <c r="D356" s="90">
        <v>1516738.15</v>
      </c>
      <c r="E356" s="29"/>
    </row>
    <row r="357" spans="1:5" ht="14.1" customHeight="1">
      <c r="A357" s="35" t="s">
        <v>295</v>
      </c>
      <c r="B357" s="90">
        <v>5403437.0599999996</v>
      </c>
      <c r="C357" s="90">
        <v>16794103.98</v>
      </c>
      <c r="D357" s="90">
        <v>11390666.92</v>
      </c>
      <c r="E357" s="29"/>
    </row>
    <row r="358" spans="1:5" ht="14.1" customHeight="1">
      <c r="A358" s="35" t="s">
        <v>296</v>
      </c>
      <c r="B358" s="90">
        <v>-5131708.3499999996</v>
      </c>
      <c r="C358" s="90">
        <v>-5420662.4299999997</v>
      </c>
      <c r="D358" s="90">
        <v>-288954.08</v>
      </c>
      <c r="E358" s="29"/>
    </row>
    <row r="359" spans="1:5" ht="14.1" customHeight="1">
      <c r="A359" s="35" t="s">
        <v>297</v>
      </c>
      <c r="B359" s="90">
        <v>-20216326.129999999</v>
      </c>
      <c r="C359" s="90">
        <v>-25234874.449999999</v>
      </c>
      <c r="D359" s="90">
        <v>-5018548.32</v>
      </c>
      <c r="E359" s="29"/>
    </row>
    <row r="360" spans="1:5" ht="14.1" customHeight="1">
      <c r="A360" s="35" t="s">
        <v>298</v>
      </c>
      <c r="B360" s="90">
        <v>-52264966.530000001</v>
      </c>
      <c r="C360" s="90">
        <v>-56558463.920000002</v>
      </c>
      <c r="D360" s="90">
        <v>-4293497.3899999997</v>
      </c>
      <c r="E360" s="29"/>
    </row>
    <row r="361" spans="1:5" ht="14.1" customHeight="1">
      <c r="A361" s="35" t="s">
        <v>299</v>
      </c>
      <c r="B361" s="90">
        <v>-22108461.93</v>
      </c>
      <c r="C361" s="90">
        <v>-29503779.43</v>
      </c>
      <c r="D361" s="90">
        <v>-7395317.5</v>
      </c>
      <c r="E361" s="29"/>
    </row>
    <row r="362" spans="1:5" ht="14.1" customHeight="1">
      <c r="A362" s="42" t="s">
        <v>300</v>
      </c>
      <c r="B362" s="90">
        <v>-194934.07</v>
      </c>
      <c r="C362" s="90">
        <v>-194934.07</v>
      </c>
      <c r="D362" s="90">
        <v>0</v>
      </c>
      <c r="E362" s="32"/>
    </row>
    <row r="363" spans="1:5" ht="20.25" customHeight="1">
      <c r="B363" s="38">
        <f>SUM(B346:B362)</f>
        <v>-3281385.4899999793</v>
      </c>
      <c r="C363" s="38">
        <f t="shared" ref="C363:D363" si="6">SUM(C346:C362)</f>
        <v>-11761954.560000002</v>
      </c>
      <c r="D363" s="38">
        <f t="shared" si="6"/>
        <v>-8480569.0700000003</v>
      </c>
      <c r="E363" s="106"/>
    </row>
    <row r="367" spans="1:5">
      <c r="A367" s="18" t="s">
        <v>301</v>
      </c>
    </row>
    <row r="369" spans="1:5" ht="30.75" customHeight="1">
      <c r="A369" s="93" t="s">
        <v>302</v>
      </c>
      <c r="B369" s="94" t="s">
        <v>54</v>
      </c>
      <c r="C369" s="25" t="s">
        <v>55</v>
      </c>
      <c r="D369" s="25" t="s">
        <v>56</v>
      </c>
    </row>
    <row r="370" spans="1:5" ht="14.1" customHeight="1">
      <c r="A370" s="75" t="s">
        <v>303</v>
      </c>
      <c r="B370" s="27"/>
      <c r="C370" s="27"/>
      <c r="D370" s="27"/>
    </row>
    <row r="371" spans="1:5" ht="14.1" customHeight="1">
      <c r="A371" s="35" t="s">
        <v>304</v>
      </c>
      <c r="B371" s="90">
        <v>331582.56</v>
      </c>
      <c r="C371" s="90">
        <v>205478.79</v>
      </c>
      <c r="D371" s="90">
        <v>-126103.77</v>
      </c>
    </row>
    <row r="372" spans="1:5" ht="14.1" customHeight="1">
      <c r="A372" s="35" t="s">
        <v>305</v>
      </c>
      <c r="B372" s="90">
        <v>3224108.97</v>
      </c>
      <c r="C372" s="90">
        <v>3453065.78</v>
      </c>
      <c r="D372" s="90">
        <v>228956.81</v>
      </c>
    </row>
    <row r="373" spans="1:5" ht="14.1" customHeight="1">
      <c r="A373" s="35" t="s">
        <v>306</v>
      </c>
      <c r="B373" s="90">
        <v>392485.76</v>
      </c>
      <c r="C373" s="90">
        <v>392485.76</v>
      </c>
      <c r="D373" s="90">
        <v>0</v>
      </c>
    </row>
    <row r="374" spans="1:5" ht="14.1" customHeight="1">
      <c r="A374" s="35" t="s">
        <v>307</v>
      </c>
      <c r="B374" s="90">
        <v>98351.17</v>
      </c>
      <c r="C374" s="90">
        <v>0</v>
      </c>
      <c r="D374" s="90">
        <v>-98351.17</v>
      </c>
    </row>
    <row r="375" spans="1:5" ht="14.1" customHeight="1">
      <c r="A375" s="35" t="s">
        <v>308</v>
      </c>
      <c r="B375" s="90">
        <v>897989.31</v>
      </c>
      <c r="C375" s="90">
        <v>5573259.4100000001</v>
      </c>
      <c r="D375" s="90">
        <v>4675270.0999999996</v>
      </c>
    </row>
    <row r="376" spans="1:5" ht="14.1" customHeight="1">
      <c r="A376" s="35" t="s">
        <v>309</v>
      </c>
      <c r="B376" s="90">
        <v>1821882.88</v>
      </c>
      <c r="C376" s="90">
        <v>3445897.08</v>
      </c>
      <c r="D376" s="90">
        <v>1624014.2</v>
      </c>
      <c r="E376" s="108"/>
    </row>
    <row r="377" spans="1:5" ht="14.1" customHeight="1">
      <c r="A377" s="35" t="s">
        <v>310</v>
      </c>
      <c r="B377" s="90">
        <v>586951.79</v>
      </c>
      <c r="C377" s="90">
        <v>777958.83</v>
      </c>
      <c r="D377" s="90">
        <v>191007.04</v>
      </c>
    </row>
    <row r="378" spans="1:5" ht="14.1" customHeight="1">
      <c r="A378" s="35" t="s">
        <v>311</v>
      </c>
      <c r="B378" s="90">
        <v>3185845.7</v>
      </c>
      <c r="C378" s="90">
        <v>6637442.4400000004</v>
      </c>
      <c r="D378" s="90">
        <v>3451596.74</v>
      </c>
    </row>
    <row r="379" spans="1:5" ht="14.1" customHeight="1">
      <c r="A379" s="35" t="s">
        <v>312</v>
      </c>
      <c r="B379" s="90">
        <v>96136.73</v>
      </c>
      <c r="C379" s="90">
        <v>1145549.1399999999</v>
      </c>
      <c r="D379" s="90">
        <v>1049412.4099999999</v>
      </c>
    </row>
    <row r="380" spans="1:5" ht="14.1" customHeight="1">
      <c r="A380" s="35" t="s">
        <v>313</v>
      </c>
      <c r="B380" s="90">
        <v>2426762.52</v>
      </c>
      <c r="C380" s="90">
        <v>2047374.71</v>
      </c>
      <c r="D380" s="90">
        <v>-379387.81</v>
      </c>
    </row>
    <row r="381" spans="1:5" ht="14.1" customHeight="1">
      <c r="A381" s="35" t="s">
        <v>314</v>
      </c>
      <c r="B381" s="90">
        <v>482729.84</v>
      </c>
      <c r="C381" s="90">
        <v>482729.84</v>
      </c>
      <c r="D381" s="90">
        <v>0</v>
      </c>
    </row>
    <row r="382" spans="1:5" ht="14.1" customHeight="1">
      <c r="A382" s="35" t="s">
        <v>315</v>
      </c>
      <c r="B382" s="90">
        <v>147322.04999999999</v>
      </c>
      <c r="C382" s="90">
        <v>147322.04999999999</v>
      </c>
      <c r="D382" s="90">
        <v>0</v>
      </c>
    </row>
    <row r="383" spans="1:5" ht="14.1" customHeight="1">
      <c r="A383" s="35" t="s">
        <v>316</v>
      </c>
      <c r="B383" s="90">
        <v>10023.69</v>
      </c>
      <c r="C383" s="90">
        <v>87031.01</v>
      </c>
      <c r="D383" s="90">
        <v>77007.320000000007</v>
      </c>
    </row>
    <row r="384" spans="1:5" ht="14.1" customHeight="1">
      <c r="A384" s="35" t="s">
        <v>317</v>
      </c>
      <c r="B384" s="90">
        <v>55447.199999999997</v>
      </c>
      <c r="C384" s="90">
        <v>55546.91</v>
      </c>
      <c r="D384" s="90">
        <v>99.71</v>
      </c>
    </row>
    <row r="385" spans="1:4" ht="14.1" customHeight="1">
      <c r="A385" s="35" t="s">
        <v>318</v>
      </c>
      <c r="B385" s="90">
        <v>883986.21</v>
      </c>
      <c r="C385" s="90">
        <v>48280.87</v>
      </c>
      <c r="D385" s="90">
        <v>-835705.34</v>
      </c>
    </row>
    <row r="386" spans="1:4" ht="14.1" customHeight="1">
      <c r="A386" s="35" t="s">
        <v>319</v>
      </c>
      <c r="B386" s="90">
        <v>20733.919999999998</v>
      </c>
      <c r="C386" s="90">
        <v>20755.310000000001</v>
      </c>
      <c r="D386" s="90">
        <v>21.39</v>
      </c>
    </row>
    <row r="387" spans="1:4" ht="14.1" customHeight="1">
      <c r="A387" s="35" t="s">
        <v>320</v>
      </c>
      <c r="B387" s="90">
        <v>86091.26</v>
      </c>
      <c r="C387" s="90">
        <v>54743.32</v>
      </c>
      <c r="D387" s="90">
        <v>-31347.94</v>
      </c>
    </row>
    <row r="388" spans="1:4" ht="14.1" customHeight="1">
      <c r="A388" s="42" t="s">
        <v>321</v>
      </c>
      <c r="B388" s="98">
        <v>1733562.41</v>
      </c>
      <c r="C388" s="98">
        <v>1646232.68</v>
      </c>
      <c r="D388" s="98">
        <v>-87329.73</v>
      </c>
    </row>
    <row r="389" spans="1:4" ht="14.1" customHeight="1">
      <c r="A389" s="57" t="s">
        <v>322</v>
      </c>
      <c r="B389" s="97">
        <v>231493.22</v>
      </c>
      <c r="C389" s="97">
        <v>231902.67</v>
      </c>
      <c r="D389" s="97">
        <v>409.45</v>
      </c>
    </row>
    <row r="390" spans="1:4" ht="14.1" customHeight="1">
      <c r="A390" s="35" t="s">
        <v>323</v>
      </c>
      <c r="B390" s="90">
        <v>13513.96</v>
      </c>
      <c r="C390" s="90">
        <v>13527.88</v>
      </c>
      <c r="D390" s="90">
        <v>13.92</v>
      </c>
    </row>
    <row r="391" spans="1:4" ht="14.1" customHeight="1">
      <c r="A391" s="35" t="s">
        <v>324</v>
      </c>
      <c r="B391" s="90">
        <v>11221.64</v>
      </c>
      <c r="C391" s="90">
        <v>0</v>
      </c>
      <c r="D391" s="90">
        <v>-11221.64</v>
      </c>
    </row>
    <row r="392" spans="1:4" ht="14.1" customHeight="1">
      <c r="A392" s="35" t="s">
        <v>325</v>
      </c>
      <c r="B392" s="90">
        <v>1139352.27</v>
      </c>
      <c r="C392" s="90">
        <v>1158138.58</v>
      </c>
      <c r="D392" s="90">
        <v>18786.310000000001</v>
      </c>
    </row>
    <row r="393" spans="1:4" ht="14.1" customHeight="1">
      <c r="A393" s="35" t="s">
        <v>326</v>
      </c>
      <c r="B393" s="90">
        <v>506555.37</v>
      </c>
      <c r="C393" s="90">
        <v>232379.87</v>
      </c>
      <c r="D393" s="90">
        <v>-274175.5</v>
      </c>
    </row>
    <row r="394" spans="1:4" ht="14.1" customHeight="1">
      <c r="A394" s="35" t="s">
        <v>327</v>
      </c>
      <c r="B394" s="90">
        <v>29302.9</v>
      </c>
      <c r="C394" s="90">
        <v>10517.57</v>
      </c>
      <c r="D394" s="90">
        <v>-18785.330000000002</v>
      </c>
    </row>
    <row r="395" spans="1:4" ht="14.1" customHeight="1">
      <c r="A395" s="35" t="s">
        <v>328</v>
      </c>
      <c r="B395" s="90">
        <v>5983738.4199999999</v>
      </c>
      <c r="C395" s="90">
        <v>6096571.6399999997</v>
      </c>
      <c r="D395" s="90">
        <v>112833.22</v>
      </c>
    </row>
    <row r="396" spans="1:4" ht="14.1" customHeight="1">
      <c r="A396" s="35" t="s">
        <v>329</v>
      </c>
      <c r="B396" s="90">
        <v>5197381.07</v>
      </c>
      <c r="C396" s="90">
        <v>1071234.76</v>
      </c>
      <c r="D396" s="90">
        <v>-4126146.31</v>
      </c>
    </row>
    <row r="397" spans="1:4" ht="14.1" customHeight="1">
      <c r="A397" s="35" t="s">
        <v>330</v>
      </c>
      <c r="B397" s="90">
        <v>2329984.16</v>
      </c>
      <c r="C397" s="90">
        <v>684116.82</v>
      </c>
      <c r="D397" s="90">
        <v>-1645867.34</v>
      </c>
    </row>
    <row r="398" spans="1:4" ht="14.1" customHeight="1">
      <c r="A398" s="35" t="s">
        <v>331</v>
      </c>
      <c r="B398" s="90">
        <v>3845581.86</v>
      </c>
      <c r="C398" s="90">
        <v>4368668.63</v>
      </c>
      <c r="D398" s="90">
        <v>523086.77</v>
      </c>
    </row>
    <row r="399" spans="1:4" ht="4.5" customHeight="1">
      <c r="A399" s="31"/>
      <c r="B399" s="90">
        <v>0</v>
      </c>
      <c r="C399" s="90"/>
      <c r="D399" s="90"/>
    </row>
    <row r="400" spans="1:4" ht="21.75" customHeight="1">
      <c r="B400" s="38">
        <f>SUM(B371:B399)</f>
        <v>35770118.840000004</v>
      </c>
      <c r="C400" s="38">
        <f>SUM(C371:C399)</f>
        <v>40088212.350000001</v>
      </c>
      <c r="D400" s="38">
        <f>SUM(D371:D399)</f>
        <v>4318093.51</v>
      </c>
    </row>
    <row r="401" spans="1:6" ht="6.75" customHeight="1"/>
    <row r="402" spans="1:6" ht="6.75" customHeight="1"/>
    <row r="404" spans="1:6" ht="24" customHeight="1">
      <c r="A404" s="93" t="s">
        <v>332</v>
      </c>
      <c r="B404" s="94" t="s">
        <v>56</v>
      </c>
      <c r="C404" s="25" t="s">
        <v>333</v>
      </c>
      <c r="D404" s="14"/>
    </row>
    <row r="405" spans="1:6" ht="11.25" customHeight="1">
      <c r="A405" s="26" t="s">
        <v>334</v>
      </c>
      <c r="B405" s="102" t="s">
        <v>48</v>
      </c>
      <c r="C405" s="27"/>
      <c r="D405" s="45"/>
    </row>
    <row r="406" spans="1:6" ht="11.25" customHeight="1">
      <c r="A406" s="31"/>
      <c r="B406" s="104"/>
      <c r="C406" s="32"/>
      <c r="D406" s="45"/>
    </row>
    <row r="407" spans="1:6" ht="11.25" customHeight="1">
      <c r="A407" s="26" t="s">
        <v>58</v>
      </c>
      <c r="B407" s="96">
        <f>B408</f>
        <v>836240.25</v>
      </c>
      <c r="C407" s="27"/>
      <c r="D407" s="45"/>
    </row>
    <row r="408" spans="1:6" ht="11.25" customHeight="1">
      <c r="A408" s="35" t="s">
        <v>335</v>
      </c>
      <c r="B408" s="90">
        <v>836240.25</v>
      </c>
      <c r="C408" s="29"/>
      <c r="D408" s="45"/>
    </row>
    <row r="409" spans="1:6" ht="11.25" customHeight="1">
      <c r="A409" s="28" t="s">
        <v>64</v>
      </c>
      <c r="B409" s="96">
        <f>SUM(B410:B415)</f>
        <v>7310881.0800000001</v>
      </c>
      <c r="C409" s="96">
        <f>SUM(C410:C415)</f>
        <v>0</v>
      </c>
      <c r="D409" s="45"/>
    </row>
    <row r="410" spans="1:6" ht="11.25" customHeight="1">
      <c r="A410" s="35" t="s">
        <v>336</v>
      </c>
      <c r="B410" s="90">
        <v>-353479.61</v>
      </c>
      <c r="C410" s="34">
        <v>0</v>
      </c>
      <c r="D410" s="45"/>
    </row>
    <row r="411" spans="1:6" ht="11.25" customHeight="1">
      <c r="A411" s="35" t="s">
        <v>337</v>
      </c>
      <c r="B411" s="90">
        <v>49443.47</v>
      </c>
      <c r="C411" s="34">
        <v>0</v>
      </c>
      <c r="D411" s="45"/>
    </row>
    <row r="412" spans="1:6" ht="11.25" customHeight="1">
      <c r="A412" s="35" t="s">
        <v>338</v>
      </c>
      <c r="B412" s="90">
        <v>-1370</v>
      </c>
      <c r="C412" s="34">
        <v>0</v>
      </c>
      <c r="D412" s="45"/>
    </row>
    <row r="413" spans="1:6" ht="11.25" customHeight="1">
      <c r="A413" s="35" t="s">
        <v>339</v>
      </c>
      <c r="B413" s="90">
        <v>3355000</v>
      </c>
      <c r="C413" s="34">
        <v>0</v>
      </c>
      <c r="D413" s="45"/>
    </row>
    <row r="414" spans="1:6" ht="11.25" customHeight="1">
      <c r="A414" s="35" t="s">
        <v>340</v>
      </c>
      <c r="B414" s="90">
        <v>4261287.22</v>
      </c>
      <c r="C414" s="34">
        <v>0</v>
      </c>
      <c r="D414" s="45"/>
    </row>
    <row r="415" spans="1:6" ht="11.25" customHeight="1">
      <c r="A415" s="35" t="s">
        <v>341</v>
      </c>
      <c r="B415" s="90">
        <v>0</v>
      </c>
      <c r="C415" s="34">
        <v>0</v>
      </c>
      <c r="D415" s="45"/>
    </row>
    <row r="416" spans="1:6" ht="11.25" customHeight="1">
      <c r="A416" s="28" t="s">
        <v>342</v>
      </c>
      <c r="B416" s="103" t="s">
        <v>48</v>
      </c>
      <c r="C416" s="29"/>
      <c r="D416" s="45"/>
      <c r="E416" s="14"/>
      <c r="F416" s="14"/>
    </row>
    <row r="417" spans="1:6" ht="11.25" customHeight="1">
      <c r="A417" s="31"/>
      <c r="B417" s="104"/>
      <c r="C417" s="32"/>
      <c r="D417" s="45"/>
      <c r="E417" s="14"/>
      <c r="F417" s="14"/>
    </row>
    <row r="418" spans="1:6" ht="18" customHeight="1">
      <c r="B418" s="38">
        <f>B409+B407</f>
        <v>8147121.3300000001</v>
      </c>
      <c r="C418" s="38">
        <f>C409</f>
        <v>0</v>
      </c>
      <c r="D418" s="14"/>
      <c r="E418" s="14"/>
      <c r="F418" s="14"/>
    </row>
    <row r="419" spans="1:6">
      <c r="E419" s="14"/>
      <c r="F419" s="14"/>
    </row>
    <row r="420" spans="1:6">
      <c r="A420" s="18" t="s">
        <v>343</v>
      </c>
      <c r="E420" s="14"/>
      <c r="F420" s="14"/>
    </row>
    <row r="421" spans="1:6" ht="12" customHeight="1">
      <c r="A421" s="18" t="s">
        <v>344</v>
      </c>
      <c r="E421" s="14"/>
      <c r="F421" s="14"/>
    </row>
    <row r="422" spans="1:6">
      <c r="A422" s="109"/>
      <c r="B422" s="109"/>
      <c r="C422" s="109"/>
      <c r="D422" s="109"/>
      <c r="E422" s="14"/>
      <c r="F422" s="14"/>
    </row>
    <row r="423" spans="1:6">
      <c r="A423" s="110" t="s">
        <v>345</v>
      </c>
      <c r="B423" s="111"/>
      <c r="C423" s="111"/>
      <c r="D423" s="112"/>
      <c r="E423" s="14"/>
      <c r="F423" s="14"/>
    </row>
    <row r="424" spans="1:6">
      <c r="A424" s="113" t="s">
        <v>346</v>
      </c>
      <c r="B424" s="114"/>
      <c r="C424" s="114"/>
      <c r="D424" s="115"/>
      <c r="E424" s="14"/>
      <c r="F424" s="116"/>
    </row>
    <row r="425" spans="1:6">
      <c r="A425" s="117" t="s">
        <v>347</v>
      </c>
      <c r="B425" s="118"/>
      <c r="C425" s="118"/>
      <c r="D425" s="119"/>
      <c r="E425" s="14"/>
      <c r="F425" s="116"/>
    </row>
    <row r="426" spans="1:6">
      <c r="A426" s="120" t="s">
        <v>348</v>
      </c>
      <c r="B426" s="121"/>
      <c r="D426" s="122">
        <v>83931545.260000005</v>
      </c>
      <c r="E426" s="14"/>
      <c r="F426" s="116"/>
    </row>
    <row r="427" spans="1:6">
      <c r="A427" s="123"/>
      <c r="B427" s="123"/>
      <c r="C427" s="14"/>
      <c r="E427" s="14"/>
      <c r="F427" s="116"/>
    </row>
    <row r="428" spans="1:6">
      <c r="A428" s="124" t="s">
        <v>349</v>
      </c>
      <c r="B428" s="124"/>
      <c r="C428" s="125"/>
      <c r="D428" s="126">
        <f>SUM(C428:C433)</f>
        <v>0.86</v>
      </c>
      <c r="E428" s="14"/>
      <c r="F428" s="14"/>
    </row>
    <row r="429" spans="1:6">
      <c r="A429" s="127" t="s">
        <v>350</v>
      </c>
      <c r="B429" s="127"/>
      <c r="C429" s="128" t="s">
        <v>351</v>
      </c>
      <c r="D429" s="129"/>
      <c r="E429" s="14"/>
      <c r="F429" s="14"/>
    </row>
    <row r="430" spans="1:6">
      <c r="A430" s="127" t="s">
        <v>352</v>
      </c>
      <c r="B430" s="127"/>
      <c r="C430" s="128" t="s">
        <v>351</v>
      </c>
      <c r="D430" s="129"/>
      <c r="E430" s="14"/>
      <c r="F430" s="14"/>
    </row>
    <row r="431" spans="1:6">
      <c r="A431" s="127" t="s">
        <v>353</v>
      </c>
      <c r="B431" s="127"/>
      <c r="C431" s="130">
        <v>0</v>
      </c>
      <c r="D431" s="129"/>
      <c r="E431" s="14"/>
      <c r="F431" s="14"/>
    </row>
    <row r="432" spans="1:6">
      <c r="A432" s="127" t="s">
        <v>354</v>
      </c>
      <c r="B432" s="127"/>
      <c r="C432" s="130">
        <v>0.86</v>
      </c>
      <c r="D432" s="129"/>
      <c r="E432" s="14"/>
      <c r="F432" s="14"/>
    </row>
    <row r="433" spans="1:6">
      <c r="A433" s="131" t="s">
        <v>355</v>
      </c>
      <c r="B433" s="132"/>
      <c r="C433" s="128" t="s">
        <v>351</v>
      </c>
      <c r="D433" s="129"/>
      <c r="E433" s="14"/>
      <c r="F433" s="14"/>
    </row>
    <row r="434" spans="1:6">
      <c r="A434" s="123"/>
      <c r="B434" s="123"/>
      <c r="C434" s="14"/>
      <c r="E434" s="14"/>
      <c r="F434" s="14"/>
    </row>
    <row r="435" spans="1:6">
      <c r="A435" s="124" t="s">
        <v>356</v>
      </c>
      <c r="B435" s="124"/>
      <c r="C435" s="125"/>
      <c r="D435" s="126">
        <f>SUM(C435:C439)</f>
        <v>13001470</v>
      </c>
      <c r="E435" s="14"/>
      <c r="F435" s="14"/>
    </row>
    <row r="436" spans="1:6">
      <c r="A436" s="127" t="s">
        <v>357</v>
      </c>
      <c r="B436" s="127"/>
      <c r="C436" s="128" t="s">
        <v>351</v>
      </c>
      <c r="D436" s="129"/>
      <c r="E436" s="14"/>
      <c r="F436" s="14"/>
    </row>
    <row r="437" spans="1:6">
      <c r="A437" s="127" t="s">
        <v>358</v>
      </c>
      <c r="B437" s="127"/>
      <c r="C437" s="128" t="s">
        <v>351</v>
      </c>
      <c r="D437" s="129"/>
      <c r="E437" s="14"/>
      <c r="F437" s="14"/>
    </row>
    <row r="438" spans="1:6">
      <c r="A438" s="127" t="s">
        <v>359</v>
      </c>
      <c r="B438" s="127"/>
      <c r="C438" s="128" t="s">
        <v>351</v>
      </c>
      <c r="D438" s="129"/>
      <c r="E438" s="14"/>
      <c r="F438" s="14"/>
    </row>
    <row r="439" spans="1:6">
      <c r="A439" s="133" t="s">
        <v>360</v>
      </c>
      <c r="B439" s="134"/>
      <c r="C439" s="130">
        <v>13001470</v>
      </c>
      <c r="D439" s="135"/>
      <c r="E439" s="136"/>
      <c r="F439" s="14"/>
    </row>
    <row r="440" spans="1:6">
      <c r="A440" s="123"/>
      <c r="B440" s="123"/>
      <c r="E440" s="137"/>
      <c r="F440" s="14"/>
    </row>
    <row r="441" spans="1:6">
      <c r="A441" s="138" t="s">
        <v>361</v>
      </c>
      <c r="B441" s="138"/>
      <c r="D441" s="139">
        <f>+D426+D428-D435</f>
        <v>70930076.120000005</v>
      </c>
      <c r="E441" s="136"/>
      <c r="F441" s="116"/>
    </row>
    <row r="442" spans="1:6">
      <c r="A442" s="109"/>
      <c r="B442" s="109"/>
      <c r="C442" s="109"/>
      <c r="D442" s="109"/>
      <c r="E442" s="136"/>
      <c r="F442" s="14"/>
    </row>
    <row r="443" spans="1:6">
      <c r="A443" s="109"/>
      <c r="B443" s="109"/>
      <c r="C443" s="109"/>
      <c r="D443" s="109"/>
      <c r="E443" s="14"/>
      <c r="F443" s="14"/>
    </row>
    <row r="444" spans="1:6">
      <c r="A444" s="110" t="s">
        <v>362</v>
      </c>
      <c r="B444" s="111"/>
      <c r="C444" s="111"/>
      <c r="D444" s="112"/>
      <c r="E444" s="14"/>
      <c r="F444" s="14"/>
    </row>
    <row r="445" spans="1:6">
      <c r="A445" s="113" t="s">
        <v>346</v>
      </c>
      <c r="B445" s="114"/>
      <c r="C445" s="114"/>
      <c r="D445" s="115"/>
      <c r="E445" s="14"/>
      <c r="F445" s="14"/>
    </row>
    <row r="446" spans="1:6">
      <c r="A446" s="117" t="s">
        <v>347</v>
      </c>
      <c r="B446" s="118"/>
      <c r="C446" s="118"/>
      <c r="D446" s="119"/>
      <c r="E446" s="14"/>
      <c r="F446" s="14"/>
    </row>
    <row r="447" spans="1:6">
      <c r="A447" s="120" t="s">
        <v>363</v>
      </c>
      <c r="B447" s="121"/>
      <c r="D447" s="140">
        <v>72500202.5</v>
      </c>
      <c r="E447" s="14"/>
      <c r="F447" s="14"/>
    </row>
    <row r="448" spans="1:6">
      <c r="A448" s="123"/>
      <c r="B448" s="123"/>
      <c r="E448" s="14"/>
      <c r="F448" s="14"/>
    </row>
    <row r="449" spans="1:9" ht="15">
      <c r="A449" s="141" t="s">
        <v>364</v>
      </c>
      <c r="B449" s="141"/>
      <c r="C449" s="125"/>
      <c r="D449" s="142">
        <f>SUM(C449:C466)</f>
        <v>9027545.6400000006</v>
      </c>
      <c r="E449" s="14"/>
      <c r="F449" s="14"/>
    </row>
    <row r="450" spans="1:9" ht="15">
      <c r="A450" s="127" t="s">
        <v>365</v>
      </c>
      <c r="B450" s="127"/>
      <c r="C450" s="143">
        <f>344234.33+5198</f>
        <v>349432.33</v>
      </c>
      <c r="D450" s="144"/>
      <c r="E450" s="14"/>
      <c r="F450" s="14"/>
    </row>
    <row r="451" spans="1:9" ht="15">
      <c r="A451" s="127" t="s">
        <v>366</v>
      </c>
      <c r="B451" s="127"/>
      <c r="C451" s="143">
        <f>11243.47+66900</f>
        <v>78143.47</v>
      </c>
      <c r="D451" s="145"/>
      <c r="E451" s="116"/>
      <c r="F451" s="14"/>
    </row>
    <row r="452" spans="1:9" ht="15">
      <c r="A452" s="127" t="s">
        <v>367</v>
      </c>
      <c r="B452" s="127"/>
      <c r="C452" s="130">
        <v>0</v>
      </c>
      <c r="D452" s="145"/>
      <c r="E452" s="116"/>
      <c r="F452" s="14"/>
    </row>
    <row r="453" spans="1:9" ht="15">
      <c r="A453" s="127" t="s">
        <v>368</v>
      </c>
      <c r="B453" s="127"/>
      <c r="C453" s="90">
        <v>3500150</v>
      </c>
      <c r="D453" s="145"/>
      <c r="E453" s="116"/>
      <c r="F453" s="14"/>
    </row>
    <row r="454" spans="1:9" ht="15">
      <c r="A454" s="127" t="s">
        <v>369</v>
      </c>
      <c r="B454" s="127"/>
      <c r="C454" s="130">
        <v>0</v>
      </c>
      <c r="D454" s="145"/>
      <c r="E454" s="116"/>
      <c r="F454" s="116"/>
    </row>
    <row r="455" spans="1:9" ht="15">
      <c r="A455" s="127" t="s">
        <v>370</v>
      </c>
      <c r="B455" s="127"/>
      <c r="C455" s="90">
        <f>4182181.78+81397.81</f>
        <v>4263579.59</v>
      </c>
      <c r="D455" s="145"/>
      <c r="E455" s="116"/>
      <c r="F455" s="116"/>
    </row>
    <row r="456" spans="1:9" ht="15">
      <c r="A456" s="127" t="s">
        <v>371</v>
      </c>
      <c r="B456" s="127"/>
      <c r="C456" s="128" t="s">
        <v>351</v>
      </c>
      <c r="D456" s="146"/>
      <c r="E456" s="116"/>
      <c r="F456" s="116"/>
    </row>
    <row r="457" spans="1:9" ht="15">
      <c r="A457" s="127" t="s">
        <v>372</v>
      </c>
      <c r="B457" s="127"/>
      <c r="C457" s="128" t="s">
        <v>351</v>
      </c>
      <c r="D457" s="147"/>
      <c r="E457" s="116"/>
      <c r="F457" s="116"/>
    </row>
    <row r="458" spans="1:9" ht="15">
      <c r="A458" s="127" t="s">
        <v>373</v>
      </c>
      <c r="B458" s="127"/>
      <c r="C458" s="128" t="s">
        <v>351</v>
      </c>
      <c r="D458" s="148"/>
      <c r="E458" s="116"/>
      <c r="F458" s="116"/>
    </row>
    <row r="459" spans="1:9" ht="15">
      <c r="A459" s="127" t="s">
        <v>374</v>
      </c>
      <c r="B459" s="127"/>
      <c r="C459" s="90">
        <v>836240.25</v>
      </c>
      <c r="D459" s="148"/>
      <c r="E459" s="116"/>
      <c r="F459" s="116"/>
    </row>
    <row r="460" spans="1:9" ht="15">
      <c r="A460" s="127" t="s">
        <v>375</v>
      </c>
      <c r="B460" s="127"/>
      <c r="C460" s="128" t="s">
        <v>351</v>
      </c>
      <c r="D460" s="148"/>
      <c r="E460" s="116"/>
      <c r="F460" s="116"/>
      <c r="G460" s="149"/>
    </row>
    <row r="461" spans="1:9" ht="15">
      <c r="A461" s="127" t="s">
        <v>376</v>
      </c>
      <c r="B461" s="127"/>
      <c r="C461" s="128" t="s">
        <v>351</v>
      </c>
      <c r="D461" s="148"/>
      <c r="E461" s="116"/>
      <c r="F461" s="116"/>
      <c r="G461" s="149"/>
    </row>
    <row r="462" spans="1:9" ht="15">
      <c r="A462" s="127" t="s">
        <v>377</v>
      </c>
      <c r="B462" s="127"/>
      <c r="C462" s="128" t="s">
        <v>351</v>
      </c>
      <c r="D462" s="148"/>
      <c r="E462" s="116"/>
      <c r="F462" s="150"/>
    </row>
    <row r="463" spans="1:9" ht="15">
      <c r="A463" s="127" t="s">
        <v>378</v>
      </c>
      <c r="B463" s="127"/>
      <c r="C463" s="128" t="s">
        <v>351</v>
      </c>
      <c r="D463" s="148"/>
      <c r="E463" s="116"/>
      <c r="F463" s="116"/>
      <c r="I463" s="149"/>
    </row>
    <row r="464" spans="1:9" ht="15">
      <c r="A464" s="127" t="s">
        <v>379</v>
      </c>
      <c r="B464" s="127"/>
      <c r="C464" s="128" t="s">
        <v>351</v>
      </c>
      <c r="D464" s="148"/>
      <c r="E464" s="116"/>
      <c r="F464" s="116"/>
      <c r="I464" s="149"/>
    </row>
    <row r="465" spans="1:9" ht="12.75" customHeight="1">
      <c r="A465" s="127" t="s">
        <v>380</v>
      </c>
      <c r="B465" s="127"/>
      <c r="C465" s="128" t="s">
        <v>351</v>
      </c>
      <c r="D465" s="148"/>
      <c r="E465" s="116"/>
      <c r="F465" s="116"/>
      <c r="I465" s="149"/>
    </row>
    <row r="466" spans="1:9" ht="15">
      <c r="A466" s="151" t="s">
        <v>381</v>
      </c>
      <c r="B466" s="152"/>
      <c r="C466" s="130">
        <v>0</v>
      </c>
      <c r="D466" s="148"/>
      <c r="E466" s="116"/>
      <c r="F466" s="116"/>
      <c r="I466" s="149"/>
    </row>
    <row r="467" spans="1:9" ht="15">
      <c r="A467" s="123"/>
      <c r="B467" s="123"/>
      <c r="E467" s="14"/>
      <c r="F467" s="116"/>
      <c r="I467" s="149"/>
    </row>
    <row r="468" spans="1:9" ht="15">
      <c r="A468" s="141" t="s">
        <v>382</v>
      </c>
      <c r="B468" s="141"/>
      <c r="C468" s="125"/>
      <c r="D468" s="142">
        <f>SUM(C468:C475)</f>
        <v>13141.630000000001</v>
      </c>
      <c r="E468" s="14"/>
      <c r="F468" s="116"/>
      <c r="I468" s="149"/>
    </row>
    <row r="469" spans="1:9" ht="15">
      <c r="A469" s="127" t="s">
        <v>383</v>
      </c>
      <c r="B469" s="127"/>
      <c r="C469" s="130">
        <v>13139.36</v>
      </c>
      <c r="D469" s="148"/>
      <c r="E469" s="14"/>
      <c r="F469" s="14"/>
      <c r="I469" s="149"/>
    </row>
    <row r="470" spans="1:9" ht="15">
      <c r="A470" s="127" t="s">
        <v>384</v>
      </c>
      <c r="B470" s="127"/>
      <c r="C470" s="130">
        <v>0</v>
      </c>
      <c r="D470" s="148"/>
      <c r="E470" s="14"/>
      <c r="F470" s="14"/>
    </row>
    <row r="471" spans="1:9" ht="15">
      <c r="A471" s="127" t="s">
        <v>385</v>
      </c>
      <c r="B471" s="127"/>
      <c r="C471" s="128" t="s">
        <v>351</v>
      </c>
      <c r="D471" s="148"/>
      <c r="E471" s="14"/>
      <c r="F471" s="14"/>
    </row>
    <row r="472" spans="1:9" ht="15">
      <c r="A472" s="127" t="s">
        <v>386</v>
      </c>
      <c r="B472" s="127"/>
      <c r="C472" s="128" t="s">
        <v>351</v>
      </c>
      <c r="D472" s="148"/>
      <c r="E472" s="14"/>
      <c r="F472" s="14"/>
    </row>
    <row r="473" spans="1:9" ht="15">
      <c r="A473" s="127" t="s">
        <v>387</v>
      </c>
      <c r="B473" s="127"/>
      <c r="C473" s="128" t="s">
        <v>351</v>
      </c>
      <c r="D473" s="148"/>
      <c r="E473" s="14"/>
      <c r="F473" s="14"/>
    </row>
    <row r="474" spans="1:9" ht="15">
      <c r="A474" s="127" t="s">
        <v>388</v>
      </c>
      <c r="B474" s="127"/>
      <c r="C474" s="130">
        <v>0</v>
      </c>
      <c r="D474" s="148"/>
      <c r="E474" s="14"/>
      <c r="F474" s="14"/>
    </row>
    <row r="475" spans="1:9" ht="15">
      <c r="A475" s="151" t="s">
        <v>389</v>
      </c>
      <c r="B475" s="152"/>
      <c r="C475" s="153">
        <v>2.27</v>
      </c>
      <c r="D475" s="148"/>
      <c r="E475" s="14"/>
      <c r="F475" s="14"/>
    </row>
    <row r="476" spans="1:9" ht="15">
      <c r="A476" s="123"/>
      <c r="B476" s="123"/>
      <c r="E476" s="14"/>
      <c r="F476" s="14"/>
    </row>
    <row r="477" spans="1:9" ht="15">
      <c r="A477" s="154" t="s">
        <v>390</v>
      </c>
      <c r="D477" s="155">
        <f>+D447-D449+D468</f>
        <v>63485798.490000002</v>
      </c>
      <c r="E477" s="116"/>
      <c r="F477" s="116"/>
    </row>
    <row r="478" spans="1:9" ht="15">
      <c r="E478" s="156"/>
      <c r="F478" s="14"/>
    </row>
    <row r="479" spans="1:9" ht="15">
      <c r="D479" s="157"/>
      <c r="E479" s="14"/>
      <c r="F479" s="14"/>
    </row>
    <row r="480" spans="1:9" ht="15">
      <c r="A480" s="16" t="s">
        <v>391</v>
      </c>
      <c r="B480" s="16"/>
      <c r="C480" s="16"/>
      <c r="D480" s="16"/>
      <c r="E480" s="16"/>
      <c r="F480" s="14"/>
    </row>
    <row r="481" spans="1:6" ht="15">
      <c r="A481" s="158"/>
      <c r="B481" s="158"/>
      <c r="C481" s="158"/>
      <c r="D481" s="158"/>
      <c r="E481" s="158"/>
      <c r="F481" s="14"/>
    </row>
    <row r="482" spans="1:6" ht="15">
      <c r="A482" s="158"/>
      <c r="B482" s="158"/>
      <c r="C482" s="158"/>
      <c r="D482" s="158"/>
      <c r="E482" s="158"/>
      <c r="F482" s="14"/>
    </row>
    <row r="483" spans="1:6" ht="21" customHeight="1">
      <c r="A483" s="63" t="s">
        <v>392</v>
      </c>
      <c r="B483" s="64" t="s">
        <v>54</v>
      </c>
      <c r="C483" s="91" t="s">
        <v>55</v>
      </c>
      <c r="D483" s="91" t="s">
        <v>56</v>
      </c>
      <c r="E483" s="14"/>
      <c r="F483" s="14"/>
    </row>
    <row r="484" spans="1:6" ht="15">
      <c r="A484" s="26" t="s">
        <v>393</v>
      </c>
      <c r="B484" s="159" t="s">
        <v>394</v>
      </c>
      <c r="C484" s="160" t="s">
        <v>394</v>
      </c>
      <c r="D484" s="160" t="s">
        <v>394</v>
      </c>
      <c r="E484" s="14"/>
      <c r="F484" s="14"/>
    </row>
    <row r="485" spans="1:6" ht="15">
      <c r="A485" s="28"/>
      <c r="B485" s="161">
        <v>0</v>
      </c>
      <c r="C485" s="162"/>
      <c r="D485" s="162"/>
      <c r="E485" s="14"/>
      <c r="F485" s="14"/>
    </row>
    <row r="486" spans="1:6" ht="15">
      <c r="A486" s="31"/>
      <c r="B486" s="163">
        <v>0</v>
      </c>
      <c r="C486" s="164">
        <v>0</v>
      </c>
      <c r="D486" s="164">
        <v>0</v>
      </c>
      <c r="E486" s="14"/>
      <c r="F486" s="14"/>
    </row>
    <row r="487" spans="1:6" ht="21" customHeight="1">
      <c r="B487" s="25">
        <f t="shared" ref="B487" si="7">SUM(B485:B486)</f>
        <v>0</v>
      </c>
      <c r="C487" s="25">
        <f t="shared" ref="C487:D487" si="8">SUM(C485:C486)</f>
        <v>0</v>
      </c>
      <c r="D487" s="25">
        <f t="shared" si="8"/>
        <v>0</v>
      </c>
      <c r="E487" s="14"/>
      <c r="F487" s="14"/>
    </row>
    <row r="488" spans="1:6" ht="15">
      <c r="E488" s="14"/>
      <c r="F488" s="14"/>
    </row>
    <row r="489" spans="1:6" ht="15">
      <c r="A489" s="3" t="s">
        <v>395</v>
      </c>
      <c r="B489" s="109"/>
      <c r="C489" s="109"/>
      <c r="D489" s="109"/>
    </row>
    <row r="490" spans="1:6" ht="15">
      <c r="B490" s="109"/>
      <c r="C490" s="109"/>
      <c r="D490" s="109"/>
    </row>
    <row r="491" spans="1:6" ht="15">
      <c r="B491" s="109"/>
      <c r="C491" s="109"/>
      <c r="D491" s="109"/>
    </row>
    <row r="492" spans="1:6" ht="15">
      <c r="B492" s="109"/>
      <c r="C492" s="109"/>
      <c r="D492" s="109"/>
    </row>
    <row r="493" spans="1:6" ht="15">
      <c r="B493" s="109"/>
      <c r="C493" s="109"/>
      <c r="D493" s="109"/>
    </row>
    <row r="494" spans="1:6" ht="15">
      <c r="B494" s="109"/>
      <c r="C494" s="109"/>
      <c r="D494" s="109"/>
    </row>
    <row r="495" spans="1:6" ht="15">
      <c r="B495" s="109"/>
      <c r="C495" s="109"/>
      <c r="D495" s="109"/>
    </row>
    <row r="496" spans="1:6" ht="15">
      <c r="F496" s="14"/>
    </row>
    <row r="497" spans="1:6" ht="15">
      <c r="A497" s="165"/>
      <c r="B497" s="109"/>
      <c r="C497" s="165"/>
      <c r="D497" s="165"/>
      <c r="E497" s="165"/>
      <c r="F497" s="166"/>
    </row>
    <row r="498" spans="1:6" ht="15">
      <c r="A498" s="167" t="s">
        <v>396</v>
      </c>
      <c r="B498" s="109"/>
      <c r="C498" s="168" t="s">
        <v>397</v>
      </c>
      <c r="D498" s="168"/>
      <c r="E498" s="168"/>
      <c r="F498" s="169"/>
    </row>
    <row r="499" spans="1:6" ht="15">
      <c r="A499" s="167" t="s">
        <v>398</v>
      </c>
      <c r="B499" s="109"/>
      <c r="C499" s="170" t="s">
        <v>399</v>
      </c>
      <c r="D499" s="170"/>
      <c r="E499" s="170"/>
      <c r="F499" s="171"/>
    </row>
    <row r="500" spans="1:6" ht="15">
      <c r="A500" s="109"/>
      <c r="B500" s="109"/>
      <c r="C500" s="170"/>
      <c r="D500" s="170"/>
      <c r="E500" s="170"/>
      <c r="F500" s="109"/>
    </row>
    <row r="501" spans="1:6" ht="15">
      <c r="A501" s="109"/>
      <c r="B501" s="109"/>
      <c r="C501" s="109"/>
      <c r="D501" s="109"/>
      <c r="E501" s="109"/>
      <c r="F501" s="109"/>
    </row>
    <row r="502" spans="1:6" ht="12.75" customHeight="1"/>
    <row r="505" spans="1:6" ht="12.75" customHeight="1"/>
  </sheetData>
  <mergeCells count="69">
    <mergeCell ref="A480:E480"/>
    <mergeCell ref="C498:E498"/>
    <mergeCell ref="C499:E500"/>
    <mergeCell ref="A471:B471"/>
    <mergeCell ref="A472:B472"/>
    <mergeCell ref="A473:B473"/>
    <mergeCell ref="A474:B474"/>
    <mergeCell ref="A475:B475"/>
    <mergeCell ref="A476:B476"/>
    <mergeCell ref="A465:B465"/>
    <mergeCell ref="A466:B466"/>
    <mergeCell ref="A467:B467"/>
    <mergeCell ref="A468:B468"/>
    <mergeCell ref="A469:B469"/>
    <mergeCell ref="A470:B470"/>
    <mergeCell ref="A459:B459"/>
    <mergeCell ref="A460:B460"/>
    <mergeCell ref="A461:B461"/>
    <mergeCell ref="A462:B462"/>
    <mergeCell ref="A463:B463"/>
    <mergeCell ref="A464:B464"/>
    <mergeCell ref="A453:B453"/>
    <mergeCell ref="A454:B454"/>
    <mergeCell ref="A455:B455"/>
    <mergeCell ref="A456:B456"/>
    <mergeCell ref="A457:B457"/>
    <mergeCell ref="A458:B458"/>
    <mergeCell ref="A447:B447"/>
    <mergeCell ref="A448:B448"/>
    <mergeCell ref="A449:B449"/>
    <mergeCell ref="A450:B450"/>
    <mergeCell ref="A451:B451"/>
    <mergeCell ref="A452:B452"/>
    <mergeCell ref="A439:B439"/>
    <mergeCell ref="A440:B440"/>
    <mergeCell ref="A441:B441"/>
    <mergeCell ref="A444:D444"/>
    <mergeCell ref="A445:D445"/>
    <mergeCell ref="A446:D446"/>
    <mergeCell ref="A433:B433"/>
    <mergeCell ref="A434:B434"/>
    <mergeCell ref="A435:B435"/>
    <mergeCell ref="A436:B436"/>
    <mergeCell ref="A437:B437"/>
    <mergeCell ref="A438:B438"/>
    <mergeCell ref="A427:B427"/>
    <mergeCell ref="A428:B428"/>
    <mergeCell ref="A429:B429"/>
    <mergeCell ref="A430:B430"/>
    <mergeCell ref="A431:B431"/>
    <mergeCell ref="A432:B432"/>
    <mergeCell ref="C223:D223"/>
    <mergeCell ref="C231:D231"/>
    <mergeCell ref="A423:D423"/>
    <mergeCell ref="A424:D424"/>
    <mergeCell ref="A425:D425"/>
    <mergeCell ref="A426:B426"/>
    <mergeCell ref="C129:D129"/>
    <mergeCell ref="A141:C141"/>
    <mergeCell ref="C169:D169"/>
    <mergeCell ref="C176:D176"/>
    <mergeCell ref="C183:D183"/>
    <mergeCell ref="C190:D190"/>
    <mergeCell ref="A1:E1"/>
    <mergeCell ref="A2:F2"/>
    <mergeCell ref="A3:F3"/>
    <mergeCell ref="A7:E7"/>
    <mergeCell ref="C57:E57"/>
    <mergeCell ref="C65:D65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9 B165 B172 B179"/>
    <dataValidation allowBlank="1" showInputMessage="1" showErrorMessage="1" prompt="Corresponde al número de la cuenta de acuerdo al Plan de Cuentas emitido por el CONAC (DOF 22/11/2010)." sqref="A139"/>
    <dataValidation allowBlank="1" showInputMessage="1" showErrorMessage="1" prompt="Características cualitativas significativas que les impacten financieramente." sqref="C139:D139 D165 D172 D179"/>
    <dataValidation allowBlank="1" showInputMessage="1" showErrorMessage="1" prompt="Especificar origen de dicho recurso: Federal, Estatal, Municipal, Particulares." sqref="C165 C172 C179"/>
  </dataValidations>
  <pageMargins left="0.70866141732283472" right="0.70866141732283472" top="0.51181102362204722" bottom="0.74803149606299213" header="0.31496062992125984" footer="0.31496062992125984"/>
  <pageSetup scale="71" firstPageNumber="9" fitToHeight="4" orientation="landscape" useFirstPageNumber="1" r:id="rId1"/>
  <headerFooter>
    <oddFooter>&amp;R&amp;P</oddFooter>
    <firstFooter>&amp;R9</firstFooter>
  </headerFooter>
  <rowBreaks count="8" manualBreakCount="8">
    <brk id="53" max="5" man="1"/>
    <brk id="108" max="5" man="1"/>
    <brk id="163" max="5" man="1"/>
    <brk id="220" max="5" man="1"/>
    <brk id="277" max="5" man="1"/>
    <brk id="336" max="5" man="1"/>
    <brk id="388" max="5" man="1"/>
    <brk id="443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2017-07-06T18:27:22Z</dcterms:created>
  <dcterms:modified xsi:type="dcterms:W3CDTF">2017-07-06T18:27:45Z</dcterms:modified>
</cp:coreProperties>
</file>