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D31" i="1"/>
  <c r="H31" i="1" s="1"/>
  <c r="D30" i="1"/>
  <c r="G30" i="1" s="1"/>
  <c r="H30" i="1" s="1"/>
  <c r="H29" i="1"/>
  <c r="D29" i="1"/>
  <c r="D28" i="1"/>
  <c r="H28" i="1" s="1"/>
  <c r="D27" i="1"/>
  <c r="G27" i="1" s="1"/>
  <c r="H27" i="1" s="1"/>
  <c r="G26" i="1"/>
  <c r="H26" i="1" s="1"/>
  <c r="D26" i="1"/>
  <c r="F24" i="1"/>
  <c r="F12" i="1" s="1"/>
  <c r="E24" i="1"/>
  <c r="K22" i="1"/>
  <c r="H22" i="1"/>
  <c r="D22" i="1"/>
  <c r="H21" i="1"/>
  <c r="G21" i="1"/>
  <c r="K21" i="1" s="1"/>
  <c r="D21" i="1"/>
  <c r="G20" i="1"/>
  <c r="K20" i="1" s="1"/>
  <c r="D20" i="1"/>
  <c r="G19" i="1"/>
  <c r="K19" i="1" s="1"/>
  <c r="D19" i="1"/>
  <c r="K18" i="1"/>
  <c r="D18" i="1"/>
  <c r="H18" i="1" s="1"/>
  <c r="K17" i="1"/>
  <c r="D17" i="1"/>
  <c r="H17" i="1" s="1"/>
  <c r="K16" i="1"/>
  <c r="D16" i="1"/>
  <c r="H16" i="1" s="1"/>
  <c r="F14" i="1"/>
  <c r="E14" i="1"/>
  <c r="E12" i="1"/>
  <c r="K34" i="1" l="1"/>
  <c r="H34" i="1"/>
  <c r="D14" i="1"/>
  <c r="H19" i="1"/>
  <c r="H20" i="1"/>
  <c r="D24" i="1"/>
  <c r="G24" i="1" s="1"/>
  <c r="H24" i="1" s="1"/>
  <c r="G14" i="1" l="1"/>
  <c r="H1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<sst xmlns="http://schemas.openxmlformats.org/spreadsheetml/2006/main" count="39" uniqueCount="38">
  <si>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</si>
  <si>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2017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</si>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</sst>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#,##0.00;\-#,##0.00;&quot; &quot;"/>
    <numFmt numFmtId="166" formatCode="\-#,##0.00;#,##0.00;&quot; &quot;"/>
    <numFmt numFmtId="167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5" fontId="0" fillId="0" borderId="0" xfId="0" applyNumberFormat="1" applyFill="1" applyBorder="1"/>
    <xf numFmtId="166" fontId="0" fillId="0" borderId="0" xfId="0" applyNumberFormat="1" applyFill="1" applyBorder="1"/>
    <xf numFmtId="3" fontId="4" fillId="3" borderId="0" xfId="1" applyNumberFormat="1" applyFont="1" applyFill="1" applyBorder="1" applyAlignment="1">
      <alignment vertical="top"/>
    </xf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16">
          <cell r="D16">
            <v>20882273.309999999</v>
          </cell>
          <cell r="E16">
            <v>23777981.48</v>
          </cell>
        </row>
        <row r="17">
          <cell r="D17">
            <v>1853215.05</v>
          </cell>
          <cell r="E17">
            <v>1780644.43</v>
          </cell>
        </row>
        <row r="18">
          <cell r="D18">
            <v>501000</v>
          </cell>
          <cell r="E18">
            <v>500688.8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97638722.150000006</v>
          </cell>
        </row>
        <row r="32">
          <cell r="E32">
            <v>94167086.189999998</v>
          </cell>
        </row>
        <row r="33">
          <cell r="E33">
            <v>0</v>
          </cell>
        </row>
        <row r="34">
          <cell r="E34">
            <v>-67221911.760000005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G33" sqref="G33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150679761.28999999</v>
      </c>
      <c r="E12" s="31">
        <f>+E14+E24</f>
        <v>49588253.299999997</v>
      </c>
      <c r="F12" s="31">
        <f>+F14+F24</f>
        <v>52411079.580000006</v>
      </c>
      <c r="G12" s="31">
        <f>+D12+E12-F12</f>
        <v>147856935.00999996</v>
      </c>
      <c r="H12" s="31">
        <f>+G12-D12</f>
        <v>-2822826.280000031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26095864.710000001</v>
      </c>
      <c r="E14" s="36">
        <f>SUM(E16:E22)</f>
        <v>49588253.299999997</v>
      </c>
      <c r="F14" s="36">
        <f>SUM(F16:F22)</f>
        <v>52411079.580000006</v>
      </c>
      <c r="G14" s="31">
        <f>+D14+E14-F14</f>
        <v>23273038.429999985</v>
      </c>
      <c r="H14" s="36">
        <f>+G14-D14</f>
        <v>-2822826.2800000161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f>+[1]ESF!E16</f>
        <v>23777981.48</v>
      </c>
      <c r="E16" s="45">
        <v>28260518.710000001</v>
      </c>
      <c r="F16" s="46">
        <v>31156226.879999999</v>
      </c>
      <c r="G16" s="45">
        <v>20882273.309999999</v>
      </c>
      <c r="H16" s="47">
        <f>G16-D16</f>
        <v>-2895708.1700000018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f>+[1]ESF!E17</f>
        <v>1780644.43</v>
      </c>
      <c r="E17" s="45">
        <v>20223461.829999998</v>
      </c>
      <c r="F17" s="46">
        <v>20150891.210000001</v>
      </c>
      <c r="G17" s="45">
        <v>1853215.05</v>
      </c>
      <c r="H17" s="47">
        <f>G17-D17</f>
        <v>72570.620000000112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500688.8</v>
      </c>
      <c r="E18" s="45">
        <v>1104272.69</v>
      </c>
      <c r="F18" s="46">
        <v>1103961.49</v>
      </c>
      <c r="G18" s="45">
        <v>501000</v>
      </c>
      <c r="H18" s="47">
        <f>G18-D18</f>
        <v>311.20000000001164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0</v>
      </c>
      <c r="E19" s="47">
        <v>7.0000000000000007E-2</v>
      </c>
      <c r="F19" s="47">
        <v>0</v>
      </c>
      <c r="G19" s="47">
        <f>+D19+E19-F19</f>
        <v>7.0000000000000007E-2</v>
      </c>
      <c r="H19" s="47">
        <f>+G19-D19</f>
        <v>7.0000000000000007E-2</v>
      </c>
      <c r="I19" s="43"/>
      <c r="J19" s="5"/>
      <c r="K19" s="38" t="str">
        <f>IF(G19=[1]ESF!D19," ","Error")</f>
        <v>Error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7">
        <f t="shared" ref="G20" si="0">+D20+E20+F20</f>
        <v>0</v>
      </c>
      <c r="H20" s="47">
        <f>+G20+D20</f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7">
        <f>+D21+E21-F21</f>
        <v>0</v>
      </c>
      <c r="H21" s="47">
        <f>D21+E21-F21</f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2">
        <f>+[1]ESF!E22</f>
        <v>36550</v>
      </c>
      <c r="E22" s="45">
        <v>0</v>
      </c>
      <c r="F22" s="48">
        <v>0</v>
      </c>
      <c r="G22" s="45">
        <v>36550</v>
      </c>
      <c r="H22" s="47">
        <f>+G22-D22</f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9"/>
      <c r="C23" s="49"/>
      <c r="D23" s="50"/>
      <c r="E23" s="50"/>
      <c r="F23" s="50"/>
      <c r="G23" s="50"/>
      <c r="H23" s="50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124583896.58</v>
      </c>
      <c r="E24" s="36">
        <f>SUM(E26:E34)</f>
        <v>0</v>
      </c>
      <c r="F24" s="36">
        <f>SUM(F26:F34)</f>
        <v>0</v>
      </c>
      <c r="G24" s="36">
        <f>+D24+E24-F24</f>
        <v>124583896.58</v>
      </c>
      <c r="H24" s="36">
        <f>+G24-D24</f>
        <v>0</v>
      </c>
      <c r="I24" s="37"/>
      <c r="K24" s="38"/>
    </row>
    <row r="25" spans="1:14" ht="5.0999999999999996" customHeight="1" x14ac:dyDescent="0.2">
      <c r="A25" s="39"/>
      <c r="B25" s="40"/>
      <c r="C25" s="49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7">
        <f>+D27+E27+F27</f>
        <v>0</v>
      </c>
      <c r="H27" s="47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2">
        <f>+[1]ESF!E31</f>
        <v>97638722.150000006</v>
      </c>
      <c r="E28" s="47">
        <v>0</v>
      </c>
      <c r="F28" s="47">
        <v>0</v>
      </c>
      <c r="G28" s="45">
        <v>97638722.150000006</v>
      </c>
      <c r="H28" s="47">
        <f>+G28-D28</f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2">
        <f>+[1]ESF!E32</f>
        <v>94167086.189999998</v>
      </c>
      <c r="E29" s="47">
        <v>0</v>
      </c>
      <c r="F29" s="47">
        <v>0</v>
      </c>
      <c r="G29" s="45">
        <v>94167086.189999998</v>
      </c>
      <c r="H29" s="47">
        <f>+G29-D29</f>
        <v>0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7">
        <f>+D30+E30+F30</f>
        <v>0</v>
      </c>
      <c r="H30" s="47">
        <f>+G30+D30</f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2">
        <f>+[1]ESF!E34</f>
        <v>-67221911.760000005</v>
      </c>
      <c r="E31" s="47">
        <v>0</v>
      </c>
      <c r="F31" s="47">
        <v>0</v>
      </c>
      <c r="G31" s="45">
        <v>-67221911.760000005</v>
      </c>
      <c r="H31" s="47">
        <f>+G31-D31</f>
        <v>0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47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9"/>
      <c r="C35" s="49"/>
      <c r="D35" s="50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2017-07-06T19:20:06Z</dcterms:created>
  <dcterms:modified xsi:type="dcterms:W3CDTF">2017-07-06T19:20:42Z</dcterms:modified>
</cp:coreProperties>
</file>