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3-T\"/>
    </mc:Choice>
  </mc:AlternateContent>
  <bookViews>
    <workbookView xWindow="0" yWindow="0" windowWidth="28800" windowHeight="12030"/>
  </bookViews>
  <sheets>
    <sheet name="EAA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EAA!$A$1:$I$44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G33" i="1"/>
  <c r="H33" i="1" s="1"/>
  <c r="D33" i="1"/>
  <c r="D32" i="1"/>
  <c r="G32" i="1" s="1"/>
  <c r="H32" i="1" s="1"/>
  <c r="H31" i="1"/>
  <c r="D30" i="1"/>
  <c r="G30" i="1" s="1"/>
  <c r="H30" i="1" s="1"/>
  <c r="G29" i="1"/>
  <c r="H29" i="1" s="1"/>
  <c r="G27" i="1"/>
  <c r="H27" i="1" s="1"/>
  <c r="D27" i="1"/>
  <c r="D26" i="1"/>
  <c r="D24" i="1" s="1"/>
  <c r="G24" i="1" s="1"/>
  <c r="H24" i="1" s="1"/>
  <c r="F24" i="1"/>
  <c r="F12" i="1" s="1"/>
  <c r="E24" i="1"/>
  <c r="E12" i="1" s="1"/>
  <c r="G22" i="1"/>
  <c r="K22" i="1" s="1"/>
  <c r="D21" i="1"/>
  <c r="G21" i="1" s="1"/>
  <c r="D20" i="1"/>
  <c r="G20" i="1" s="1"/>
  <c r="D19" i="1"/>
  <c r="G19" i="1" s="1"/>
  <c r="D18" i="1"/>
  <c r="G18" i="1" s="1"/>
  <c r="G17" i="1"/>
  <c r="K17" i="1" s="1"/>
  <c r="K16" i="1"/>
  <c r="G16" i="1"/>
  <c r="H16" i="1" s="1"/>
  <c r="F14" i="1"/>
  <c r="E14" i="1"/>
  <c r="K21" i="1" l="1"/>
  <c r="H21" i="1"/>
  <c r="K18" i="1"/>
  <c r="H18" i="1"/>
  <c r="H34" i="1"/>
  <c r="K34" i="1"/>
  <c r="K19" i="1"/>
  <c r="H19" i="1"/>
  <c r="K20" i="1"/>
  <c r="H20" i="1"/>
  <c r="D14" i="1"/>
  <c r="H22" i="1"/>
  <c r="G26" i="1"/>
  <c r="H26" i="1" s="1"/>
  <c r="H17" i="1"/>
  <c r="G14" i="1" l="1"/>
  <c r="H14" i="1" s="1"/>
  <c r="D12" i="1"/>
  <c r="G12" i="1" s="1"/>
  <c r="H12" i="1" s="1"/>
</calcChain>
</file>

<file path=xl/sharedStrings.xml><?xml version="1.0" encoding="utf-8"?>
<sst xmlns="http://schemas.openxmlformats.org/spreadsheetml/2006/main" count="39" uniqueCount="38">
  <si>
    <t>ESTADO ANALÍTICO DEL ACTIVO</t>
  </si>
  <si>
    <t>Al 30 de Septiembre del 2018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</si>
  <si>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</si>
  <si>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</si>
  <si>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</si>
  <si>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</si>
  <si>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</si>
  <si>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</si>
  <si>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</si>
  <si>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</si>
  <si>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</si>
  <si>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</si>
  <si>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</si>
  <si>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</si>
  <si>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</si>
  <si>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</si>
  <si>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</si>
  <si>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</si>
  <si>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</si>
  <si>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</si>
  <si>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</si>
  <si>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</si>
  <si>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</si>
  <si>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</si>
  <si>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</si>
  <si>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</si>
  <si>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</si>
  <si>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</si>
  <si>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</si>
  <si>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</si>
  <si>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</si>
  <si>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</si>
  <si>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</si>
  <si>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</si>
  <si>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Andrés Salvador Casillas Barajas</t>
  </si>
  <si>
    <t>Loth Mariano Pérez Camacho</t>
  </si>
  <si>
    <t>Encargado de Rectoría de la Universidad Tecnológica del Norte de Guanajuato Según oficio de fecha 09 de agosto de 2018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</si>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</sst>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166" fontId="0" fillId="0" borderId="0" xfId="0" applyNumberFormat="1" applyFill="1" applyBorder="1"/>
    <xf numFmtId="167" fontId="0" fillId="0" borderId="0" xfId="0" applyNumberFormat="1" applyFill="1" applyBorder="1"/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>
      <alignment vertical="top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SEPTIEMBRE%202018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6">
          <cell r="D16">
            <v>23991354.129999999</v>
          </cell>
        </row>
        <row r="17">
          <cell r="D17">
            <v>2500579.2400000002</v>
          </cell>
        </row>
        <row r="18">
          <cell r="D18">
            <v>744419.22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</row>
        <row r="29">
          <cell r="E29">
            <v>0</v>
          </cell>
        </row>
        <row r="30">
          <cell r="E30">
            <v>0</v>
          </cell>
        </row>
        <row r="33">
          <cell r="E33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zoomScale="120" zoomScaleNormal="120" workbookViewId="0">
      <selection activeCell="H12" sqref="H12"/>
    </sheetView>
  </sheetViews>
  <sheetFormatPr baseColWidth="10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6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145110606.90000001</v>
      </c>
      <c r="E12" s="31">
        <f>+E14+E24</f>
        <v>311434858.85000002</v>
      </c>
      <c r="F12" s="31">
        <f>+F14+F24</f>
        <v>308136072.69999999</v>
      </c>
      <c r="G12" s="31">
        <f>+D12+E12-F12</f>
        <v>148409393.05000001</v>
      </c>
      <c r="H12" s="31">
        <f>+G12-D12</f>
        <v>3298786.150000006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24616618.789999999</v>
      </c>
      <c r="E14" s="36">
        <f>SUM(E16:E22)</f>
        <v>310134003.38</v>
      </c>
      <c r="F14" s="36">
        <f>SUM(F16:F22)</f>
        <v>307477719.50999999</v>
      </c>
      <c r="G14" s="31">
        <f>+D14+E14-F14</f>
        <v>27272902.660000026</v>
      </c>
      <c r="H14" s="36">
        <f>+G14-D14</f>
        <v>2656283.8700000271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1" s="6" customFormat="1" ht="19.5" customHeight="1" x14ac:dyDescent="0.25">
      <c r="A16" s="39"/>
      <c r="B16" s="44" t="s">
        <v>15</v>
      </c>
      <c r="C16" s="44"/>
      <c r="D16" s="45">
        <v>22366183.75</v>
      </c>
      <c r="E16" s="45">
        <v>210138840.41</v>
      </c>
      <c r="F16" s="45">
        <v>208513670.03</v>
      </c>
      <c r="G16" s="45">
        <f>D16+E16-F16</f>
        <v>23991354.129999995</v>
      </c>
      <c r="H16" s="45">
        <f>G16-D16</f>
        <v>1625170.3799999952</v>
      </c>
      <c r="I16" s="43"/>
      <c r="J16" s="5"/>
      <c r="K16" s="38" t="str">
        <f>IF(G16=[1]ESF!D16," ","Error")</f>
        <v xml:space="preserve"> </v>
      </c>
    </row>
    <row r="17" spans="1:14" s="6" customFormat="1" ht="19.5" customHeight="1" x14ac:dyDescent="0.25">
      <c r="A17" s="39"/>
      <c r="B17" s="44" t="s">
        <v>16</v>
      </c>
      <c r="C17" s="44"/>
      <c r="D17" s="45">
        <v>2213885.04</v>
      </c>
      <c r="E17" s="45">
        <v>94839268.040000007</v>
      </c>
      <c r="F17" s="45">
        <v>94552573.840000004</v>
      </c>
      <c r="G17" s="45">
        <f t="shared" ref="G17:G22" si="0">D17+E17-F17</f>
        <v>2500579.2400000095</v>
      </c>
      <c r="H17" s="45">
        <f t="shared" ref="H17:H22" si="1">G17-D17</f>
        <v>286694.2000000095</v>
      </c>
      <c r="I17" s="43"/>
      <c r="J17" s="5"/>
      <c r="K17" s="38" t="str">
        <f>IF(G17=[1]ESF!D17," ","Error")</f>
        <v>Error</v>
      </c>
    </row>
    <row r="18" spans="1:14" s="6" customFormat="1" ht="19.5" customHeight="1" x14ac:dyDescent="0.25">
      <c r="A18" s="39"/>
      <c r="B18" s="44" t="s">
        <v>17</v>
      </c>
      <c r="C18" s="44"/>
      <c r="D18" s="42">
        <f>+[1]ESF!E18</f>
        <v>0</v>
      </c>
      <c r="E18" s="45">
        <v>5155894.8600000003</v>
      </c>
      <c r="F18" s="45">
        <v>4411475.6399999997</v>
      </c>
      <c r="G18" s="45">
        <f t="shared" si="0"/>
        <v>744419.22000000067</v>
      </c>
      <c r="H18" s="45">
        <f t="shared" si="1"/>
        <v>744419.22000000067</v>
      </c>
      <c r="I18" s="43"/>
      <c r="J18" s="5"/>
      <c r="K18" s="38" t="str">
        <f>IF(G18=[1]ESF!D18," ","Error")</f>
        <v>Error</v>
      </c>
    </row>
    <row r="19" spans="1:14" s="6" customFormat="1" ht="19.5" customHeight="1" x14ac:dyDescent="0.25">
      <c r="A19" s="39"/>
      <c r="B19" s="44" t="s">
        <v>18</v>
      </c>
      <c r="C19" s="44"/>
      <c r="D19" s="42">
        <f>+[1]ESF!E19</f>
        <v>0</v>
      </c>
      <c r="E19" s="45">
        <v>7.0000000000000007E-2</v>
      </c>
      <c r="F19" s="45">
        <v>0</v>
      </c>
      <c r="G19" s="45">
        <f t="shared" si="0"/>
        <v>7.0000000000000007E-2</v>
      </c>
      <c r="H19" s="45">
        <f t="shared" si="1"/>
        <v>7.0000000000000007E-2</v>
      </c>
      <c r="I19" s="43"/>
      <c r="J19" s="5"/>
      <c r="K19" s="38" t="str">
        <f>IF(G19=[1]ESF!D19," ","Error")</f>
        <v>Error</v>
      </c>
      <c r="N19" s="6" t="s">
        <v>19</v>
      </c>
    </row>
    <row r="20" spans="1:14" s="6" customFormat="1" ht="19.5" customHeight="1" x14ac:dyDescent="0.25">
      <c r="A20" s="39"/>
      <c r="B20" s="44" t="s">
        <v>20</v>
      </c>
      <c r="C20" s="44"/>
      <c r="D20" s="42">
        <f>+[1]ESF!E20</f>
        <v>0</v>
      </c>
      <c r="E20" s="42">
        <v>0</v>
      </c>
      <c r="F20" s="42">
        <v>0</v>
      </c>
      <c r="G20" s="45">
        <f t="shared" si="0"/>
        <v>0</v>
      </c>
      <c r="H20" s="45">
        <f t="shared" si="1"/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5">
      <c r="A21" s="39"/>
      <c r="B21" s="44" t="s">
        <v>21</v>
      </c>
      <c r="C21" s="44"/>
      <c r="D21" s="42">
        <f>+[1]ESF!E21</f>
        <v>0</v>
      </c>
      <c r="E21" s="42">
        <v>0</v>
      </c>
      <c r="F21" s="42">
        <v>0</v>
      </c>
      <c r="G21" s="45">
        <f t="shared" si="0"/>
        <v>0</v>
      </c>
      <c r="H21" s="45">
        <f t="shared" si="1"/>
        <v>0</v>
      </c>
      <c r="I21" s="43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5">
      <c r="A22" s="39"/>
      <c r="B22" s="44" t="s">
        <v>22</v>
      </c>
      <c r="C22" s="44"/>
      <c r="D22" s="45">
        <v>36550</v>
      </c>
      <c r="E22" s="46">
        <v>0</v>
      </c>
      <c r="F22" s="45">
        <v>0</v>
      </c>
      <c r="G22" s="45">
        <f t="shared" si="0"/>
        <v>36550</v>
      </c>
      <c r="H22" s="45">
        <f t="shared" si="1"/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47"/>
      <c r="C23" s="47"/>
      <c r="D23" s="48"/>
      <c r="E23" s="48"/>
      <c r="F23" s="48"/>
      <c r="G23" s="48"/>
      <c r="H23" s="48"/>
      <c r="I23" s="43"/>
      <c r="K23" s="38"/>
    </row>
    <row r="24" spans="1:14" x14ac:dyDescent="0.2">
      <c r="A24" s="34"/>
      <c r="B24" s="35" t="s">
        <v>23</v>
      </c>
      <c r="C24" s="35"/>
      <c r="D24" s="36">
        <f>SUM(D26:D34)</f>
        <v>120493988.11000001</v>
      </c>
      <c r="E24" s="36">
        <f>SUM(E26:E34)</f>
        <v>1300855.47</v>
      </c>
      <c r="F24" s="36">
        <f>SUM(F26:F34)</f>
        <v>658353.18999999994</v>
      </c>
      <c r="G24" s="36">
        <f>+D24+E24-F24</f>
        <v>121136490.39000002</v>
      </c>
      <c r="H24" s="36">
        <f>+G24-D24</f>
        <v>642502.28000000119</v>
      </c>
      <c r="I24" s="37"/>
      <c r="K24" s="38"/>
    </row>
    <row r="25" spans="1:14" ht="5.0999999999999996" customHeight="1" x14ac:dyDescent="0.2">
      <c r="A25" s="39"/>
      <c r="B25" s="40"/>
      <c r="C25" s="47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f>+[1]ESF!E29</f>
        <v>0</v>
      </c>
      <c r="E26" s="42">
        <v>0</v>
      </c>
      <c r="F26" s="42">
        <v>0</v>
      </c>
      <c r="G26" s="49">
        <f>+D26+E26+F26</f>
        <v>0</v>
      </c>
      <c r="H26" s="49">
        <f>+G26+D26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f>+[1]ESF!E30</f>
        <v>0</v>
      </c>
      <c r="E27" s="42">
        <v>0</v>
      </c>
      <c r="F27" s="42">
        <v>0</v>
      </c>
      <c r="G27" s="49">
        <f>+D27+E27+F27</f>
        <v>0</v>
      </c>
      <c r="H27" s="49">
        <f>+G27-D27</f>
        <v>0</v>
      </c>
      <c r="I27" s="43"/>
      <c r="K27" s="38"/>
    </row>
    <row r="28" spans="1:14" ht="19.5" customHeight="1" x14ac:dyDescent="0.25">
      <c r="A28" s="39"/>
      <c r="B28" s="44" t="s">
        <v>26</v>
      </c>
      <c r="C28" s="44"/>
      <c r="D28" s="45">
        <v>97638722.150000006</v>
      </c>
      <c r="E28" s="42">
        <v>0</v>
      </c>
      <c r="F28" s="42">
        <v>0</v>
      </c>
      <c r="G28" s="45">
        <v>97638722.150000006</v>
      </c>
      <c r="H28" s="46">
        <v>0</v>
      </c>
      <c r="I28" s="43"/>
      <c r="K28" s="38"/>
    </row>
    <row r="29" spans="1:14" ht="19.5" customHeight="1" x14ac:dyDescent="0.25">
      <c r="A29" s="39"/>
      <c r="B29" s="44" t="s">
        <v>27</v>
      </c>
      <c r="C29" s="44"/>
      <c r="D29" s="45">
        <v>92441377.459999993</v>
      </c>
      <c r="E29" s="45">
        <v>650993.06999999995</v>
      </c>
      <c r="F29" s="45">
        <v>658353.18999999994</v>
      </c>
      <c r="G29" s="45">
        <f>D29+E29-F29</f>
        <v>92434017.339999989</v>
      </c>
      <c r="H29" s="45">
        <f t="shared" ref="H29:H32" si="2">G29-D29</f>
        <v>-7360.1200000047684</v>
      </c>
      <c r="I29" s="43"/>
      <c r="K29" s="38"/>
    </row>
    <row r="30" spans="1:14" ht="19.5" customHeight="1" x14ac:dyDescent="0.25">
      <c r="A30" s="39"/>
      <c r="B30" s="44" t="s">
        <v>28</v>
      </c>
      <c r="C30" s="44"/>
      <c r="D30" s="42">
        <f>+[1]ESF!E33</f>
        <v>0</v>
      </c>
      <c r="E30" s="42">
        <v>0</v>
      </c>
      <c r="F30" s="42">
        <v>0</v>
      </c>
      <c r="G30" s="49">
        <f>+D30+E30+F30</f>
        <v>0</v>
      </c>
      <c r="H30" s="45">
        <f t="shared" si="2"/>
        <v>0</v>
      </c>
      <c r="I30" s="43"/>
      <c r="K30" s="38"/>
    </row>
    <row r="31" spans="1:14" ht="19.5" customHeight="1" x14ac:dyDescent="0.25">
      <c r="A31" s="39"/>
      <c r="B31" s="44" t="s">
        <v>29</v>
      </c>
      <c r="C31" s="44"/>
      <c r="D31" s="45">
        <v>-69586111.5</v>
      </c>
      <c r="E31" s="45">
        <v>649862.40000000002</v>
      </c>
      <c r="F31" s="42">
        <v>0</v>
      </c>
      <c r="G31" s="45">
        <v>-69586111.5</v>
      </c>
      <c r="H31" s="45">
        <f t="shared" si="2"/>
        <v>0</v>
      </c>
      <c r="I31" s="43"/>
      <c r="K31" s="38"/>
    </row>
    <row r="32" spans="1:14" ht="19.5" customHeight="1" x14ac:dyDescent="0.25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49">
        <f>+D32+E32+F32</f>
        <v>0</v>
      </c>
      <c r="H32" s="45">
        <f t="shared" si="2"/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0</v>
      </c>
      <c r="F33" s="42">
        <v>0</v>
      </c>
      <c r="G33" s="49">
        <f>+D33+E33+F33</f>
        <v>0</v>
      </c>
      <c r="H33" s="49">
        <f>+G33+D33</f>
        <v>0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49">
        <f>+D34+E34+F34</f>
        <v>0</v>
      </c>
      <c r="H34" s="49">
        <f>+G34+D34</f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47"/>
      <c r="C35" s="47"/>
      <c r="D35" s="48"/>
      <c r="E35" s="41"/>
      <c r="F35" s="41"/>
      <c r="G35" s="41"/>
      <c r="H35" s="41"/>
      <c r="I35" s="43"/>
      <c r="K35" s="38"/>
    </row>
    <row r="36" spans="1:17" ht="6" customHeight="1" x14ac:dyDescent="0.2">
      <c r="A36" s="50"/>
      <c r="B36" s="51"/>
      <c r="C36" s="51"/>
      <c r="D36" s="51"/>
      <c r="E36" s="51"/>
      <c r="F36" s="51"/>
      <c r="G36" s="51"/>
      <c r="H36" s="51"/>
      <c r="I36" s="52"/>
    </row>
    <row r="37" spans="1:17" ht="6" customHeight="1" x14ac:dyDescent="0.2">
      <c r="A37" s="53"/>
      <c r="B37" s="54"/>
      <c r="C37" s="55"/>
      <c r="E37" s="53"/>
      <c r="F37" s="53"/>
      <c r="G37" s="53"/>
      <c r="H37" s="53"/>
      <c r="I37" s="53"/>
    </row>
    <row r="38" spans="1:17" ht="15" customHeight="1" x14ac:dyDescent="0.2">
      <c r="A38" s="6"/>
      <c r="B38" s="57" t="s">
        <v>33</v>
      </c>
      <c r="C38" s="57"/>
      <c r="D38" s="57"/>
      <c r="E38" s="57"/>
      <c r="F38" s="57"/>
      <c r="G38" s="57"/>
      <c r="H38" s="57"/>
      <c r="I38" s="58"/>
      <c r="J38" s="58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58"/>
      <c r="C39" s="59"/>
      <c r="D39" s="60"/>
      <c r="E39" s="60"/>
      <c r="F39" s="6"/>
      <c r="G39" s="61"/>
      <c r="H39" s="59"/>
      <c r="I39" s="60"/>
      <c r="J39" s="60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2"/>
      <c r="C40" s="62"/>
      <c r="D40" s="60"/>
      <c r="E40" s="63"/>
      <c r="F40" s="63"/>
      <c r="G40" s="63"/>
      <c r="H40" s="64"/>
      <c r="I40" s="60"/>
      <c r="J40" s="60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5" t="s">
        <v>34</v>
      </c>
      <c r="C41" s="65"/>
      <c r="D41" s="66"/>
      <c r="E41" s="67" t="s">
        <v>35</v>
      </c>
      <c r="F41" s="67"/>
      <c r="G41" s="67"/>
      <c r="H41" s="68"/>
      <c r="I41" s="69"/>
      <c r="J41" s="6"/>
      <c r="P41" s="6"/>
      <c r="Q41" s="6"/>
    </row>
    <row r="42" spans="1:17" ht="27.75" customHeight="1" x14ac:dyDescent="0.2">
      <c r="A42" s="6"/>
      <c r="B42" s="70" t="s">
        <v>36</v>
      </c>
      <c r="C42" s="70"/>
      <c r="D42" s="71"/>
      <c r="E42" s="72" t="s">
        <v>37</v>
      </c>
      <c r="F42" s="72"/>
      <c r="G42" s="72"/>
      <c r="H42" s="73"/>
      <c r="I42" s="69"/>
      <c r="J42" s="6"/>
      <c r="P42" s="6"/>
      <c r="Q42" s="6"/>
    </row>
    <row r="43" spans="1:17" x14ac:dyDescent="0.2">
      <c r="B43" s="6"/>
      <c r="C43" s="6"/>
      <c r="D43" s="74"/>
      <c r="E43" s="6"/>
      <c r="F43" s="6"/>
      <c r="G43" s="6"/>
    </row>
    <row r="44" spans="1:17" x14ac:dyDescent="0.2">
      <c r="B44" s="6"/>
      <c r="C44" s="6"/>
      <c r="D44" s="74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E41:G41"/>
    <mergeCell ref="B42:C42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2018-10-11T19:23:44Z</dcterms:created>
  <dcterms:modified xsi:type="dcterms:W3CDTF">2018-10-11T19:24:00Z</dcterms:modified>
</cp:coreProperties>
</file>