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G31" i="1"/>
  <c r="H31" i="1" s="1"/>
  <c r="G30" i="1"/>
  <c r="H30" i="1" s="1"/>
  <c r="D30" i="1"/>
  <c r="G29" i="1"/>
  <c r="H29" i="1" s="1"/>
  <c r="H28" i="1"/>
  <c r="G28" i="1"/>
  <c r="D27" i="1"/>
  <c r="G27" i="1" s="1"/>
  <c r="H27" i="1" s="1"/>
  <c r="D26" i="1"/>
  <c r="G26" i="1" s="1"/>
  <c r="H26" i="1" s="1"/>
  <c r="F24" i="1"/>
  <c r="E24" i="1"/>
  <c r="E12" i="1" s="1"/>
  <c r="D24" i="1"/>
  <c r="G24" i="1" s="1"/>
  <c r="H24" i="1" s="1"/>
  <c r="G22" i="1"/>
  <c r="K22" i="1" s="1"/>
  <c r="D21" i="1"/>
  <c r="G21" i="1" s="1"/>
  <c r="D20" i="1"/>
  <c r="G20" i="1" s="1"/>
  <c r="D19" i="1"/>
  <c r="G19" i="1" s="1"/>
  <c r="D18" i="1"/>
  <c r="G18" i="1" s="1"/>
  <c r="K17" i="1"/>
  <c r="G17" i="1"/>
  <c r="H17" i="1" s="1"/>
  <c r="K16" i="1"/>
  <c r="H16" i="1"/>
  <c r="G16" i="1"/>
  <c r="F14" i="1"/>
  <c r="F12" i="1" s="1"/>
  <c r="E14" i="1"/>
  <c r="H20" i="1" l="1"/>
  <c r="K20" i="1"/>
  <c r="H21" i="1"/>
  <c r="K21" i="1"/>
  <c r="K34" i="1"/>
  <c r="H34" i="1"/>
  <c r="H18" i="1"/>
  <c r="K18" i="1"/>
  <c r="H19" i="1"/>
  <c r="K19" i="1"/>
  <c r="D14" i="1"/>
  <c r="H22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<sst xmlns="http://schemas.openxmlformats.org/spreadsheetml/2006/main" count="39" uniqueCount="38">
  <si>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</si>
  <si>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2019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</si>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</sst>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%20(MODIFIC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28738949.32</v>
          </cell>
        </row>
        <row r="17">
          <cell r="D17">
            <v>1617399.63</v>
          </cell>
        </row>
        <row r="18">
          <cell r="D18">
            <v>840976.61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topLeftCell="A7" zoomScale="120" zoomScaleNormal="120" workbookViewId="0">
      <selection activeCell="D25" sqref="D25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6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142690285.18000001</v>
      </c>
      <c r="E12" s="31">
        <f>+E14+E24</f>
        <v>388987580.13999999</v>
      </c>
      <c r="F12" s="31">
        <f>+F14+F24</f>
        <v>384884486.97000003</v>
      </c>
      <c r="G12" s="31">
        <f>+D12+E12-F12</f>
        <v>146793378.34999996</v>
      </c>
      <c r="H12" s="31">
        <f>+G12-D12</f>
        <v>4103093.1699999571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25441747.279999997</v>
      </c>
      <c r="E14" s="36">
        <f>SUM(E16:E22)</f>
        <v>379093041.19999999</v>
      </c>
      <c r="F14" s="36">
        <f>SUM(F16:F22)</f>
        <v>373300912.92000002</v>
      </c>
      <c r="G14" s="31">
        <f>+D14+E14-F14</f>
        <v>31233875.559999943</v>
      </c>
      <c r="H14" s="36">
        <f>+G14-D14</f>
        <v>5792128.2799999453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23240767.469999999</v>
      </c>
      <c r="E16" s="42">
        <v>239967896.21000001</v>
      </c>
      <c r="F16" s="42">
        <v>234469714.36000001</v>
      </c>
      <c r="G16" s="45">
        <f>D16+E16-F16</f>
        <v>28738949.319999993</v>
      </c>
      <c r="H16" s="45">
        <f>G16-D16</f>
        <v>5498181.849999994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2">
        <v>2164429.81</v>
      </c>
      <c r="E17" s="42">
        <v>126943747.56999999</v>
      </c>
      <c r="F17" s="42">
        <v>127490777.75</v>
      </c>
      <c r="G17" s="45">
        <f t="shared" ref="G17:G22" si="0">D17+E17-F17</f>
        <v>1617399.6299999952</v>
      </c>
      <c r="H17" s="45">
        <f t="shared" ref="H17:H22" si="1">G17-D17</f>
        <v>-547030.18000000482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2">
        <v>12181397.35</v>
      </c>
      <c r="F18" s="42">
        <v>11340420.74</v>
      </c>
      <c r="G18" s="45">
        <f t="shared" si="0"/>
        <v>840976.6099999994</v>
      </c>
      <c r="H18" s="45">
        <f t="shared" si="1"/>
        <v>840976.6099999994</v>
      </c>
      <c r="I18" s="43"/>
      <c r="J18" s="5"/>
      <c r="K18" s="38" t="str">
        <f>IF(G18=[1]ESF!D18," ","Error")</f>
        <v>Error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7.0000000000000007E-2</v>
      </c>
      <c r="G19" s="46">
        <f t="shared" si="0"/>
        <v>0</v>
      </c>
      <c r="H19" s="46">
        <f t="shared" si="1"/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7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8"/>
      <c r="C23" s="48"/>
      <c r="D23" s="49"/>
      <c r="E23" s="49"/>
      <c r="F23" s="49"/>
      <c r="G23" s="49"/>
      <c r="H23" s="49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117248537.90000002</v>
      </c>
      <c r="E24" s="36">
        <f>SUM(E26:E34)</f>
        <v>9894538.9399999995</v>
      </c>
      <c r="F24" s="36">
        <f>SUM(F26:F34)</f>
        <v>11583574.050000001</v>
      </c>
      <c r="G24" s="36">
        <f>+D24+E24-F24</f>
        <v>115559502.79000002</v>
      </c>
      <c r="H24" s="36">
        <f>+G24-D24</f>
        <v>-1689035.1099999994</v>
      </c>
      <c r="I24" s="37"/>
      <c r="K24" s="38"/>
    </row>
    <row r="25" spans="1:14" ht="5.0999999999999996" customHeight="1" x14ac:dyDescent="0.2">
      <c r="A25" s="39"/>
      <c r="B25" s="40"/>
      <c r="C25" s="48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6">
        <f>+D26+E26+F26</f>
        <v>0</v>
      </c>
      <c r="H26" s="46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500000</v>
      </c>
      <c r="F27" s="42">
        <v>0</v>
      </c>
      <c r="G27" s="46">
        <f>+D27+E27+F27</f>
        <v>500000</v>
      </c>
      <c r="H27" s="46">
        <f>+G27-D27</f>
        <v>500000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97638722.150000006</v>
      </c>
      <c r="E28" s="42">
        <v>0</v>
      </c>
      <c r="F28" s="42">
        <v>1163006.02</v>
      </c>
      <c r="G28" s="42">
        <f>D28+E28-F28</f>
        <v>96475716.13000001</v>
      </c>
      <c r="H28" s="42">
        <f t="shared" ref="H28:H32" si="2">G28-D28</f>
        <v>-1163006.0199999958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91618119.019999996</v>
      </c>
      <c r="E29" s="42">
        <v>7024211.1299999999</v>
      </c>
      <c r="F29" s="42">
        <v>4830112.88</v>
      </c>
      <c r="G29" s="42">
        <f>D29+E29-F29</f>
        <v>93812217.269999996</v>
      </c>
      <c r="H29" s="42">
        <f t="shared" si="2"/>
        <v>2194098.25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 t="shared" ref="G30" si="3">D30+E30-F30</f>
        <v>0</v>
      </c>
      <c r="H30" s="45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-72008303.269999996</v>
      </c>
      <c r="E31" s="42">
        <v>2370327.81</v>
      </c>
      <c r="F31" s="42">
        <v>5590455.1500000004</v>
      </c>
      <c r="G31" s="46">
        <f>D31+E31-F31</f>
        <v>-75228430.609999999</v>
      </c>
      <c r="H31" s="46">
        <f t="shared" si="2"/>
        <v>-3220127.3400000036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6">
        <f>+D32+E32+F32</f>
        <v>0</v>
      </c>
      <c r="H32" s="4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6">
        <f>+D33+E33+F33</f>
        <v>0</v>
      </c>
      <c r="H33" s="46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6">
        <f>+D34+E34+F34</f>
        <v>0</v>
      </c>
      <c r="H34" s="46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8"/>
      <c r="C35" s="48"/>
      <c r="D35" s="49"/>
      <c r="E35" s="41"/>
      <c r="F35" s="41"/>
      <c r="G35" s="41"/>
      <c r="H35" s="41"/>
      <c r="I35" s="43"/>
      <c r="K35" s="38"/>
    </row>
    <row r="36" spans="1:17" ht="6" customHeight="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7" ht="6" customHeight="1" x14ac:dyDescent="0.2">
      <c r="A37" s="53"/>
      <c r="B37" s="54"/>
      <c r="C37" s="55"/>
      <c r="E37" s="53"/>
      <c r="F37" s="53"/>
      <c r="G37" s="53"/>
      <c r="H37" s="53"/>
      <c r="I37" s="53"/>
    </row>
    <row r="38" spans="1:17" ht="15" customHeight="1" x14ac:dyDescent="0.2">
      <c r="A38" s="6"/>
      <c r="B38" s="57" t="s">
        <v>33</v>
      </c>
      <c r="C38" s="57"/>
      <c r="D38" s="57"/>
      <c r="E38" s="57"/>
      <c r="F38" s="57"/>
      <c r="G38" s="57"/>
      <c r="H38" s="57"/>
      <c r="I38" s="58"/>
      <c r="J38" s="58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8"/>
      <c r="C39" s="59"/>
      <c r="D39" s="60"/>
      <c r="E39" s="60"/>
      <c r="F39" s="6"/>
      <c r="G39" s="61"/>
      <c r="H39" s="59"/>
      <c r="I39" s="60"/>
      <c r="J39" s="60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2"/>
      <c r="C40" s="62"/>
      <c r="D40" s="60"/>
      <c r="E40" s="63"/>
      <c r="F40" s="63"/>
      <c r="G40" s="63"/>
      <c r="H40" s="64"/>
      <c r="I40" s="60"/>
      <c r="J40" s="60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5" t="s">
        <v>34</v>
      </c>
      <c r="C41" s="65"/>
      <c r="D41" s="66"/>
      <c r="E41" s="67" t="s">
        <v>35</v>
      </c>
      <c r="F41" s="67"/>
      <c r="G41" s="67"/>
      <c r="H41" s="68"/>
      <c r="I41" s="69"/>
      <c r="J41" s="6"/>
      <c r="P41" s="6"/>
      <c r="Q41" s="6"/>
    </row>
    <row r="42" spans="1:17" ht="27.75" customHeight="1" x14ac:dyDescent="0.2">
      <c r="A42" s="6"/>
      <c r="B42" s="70" t="s">
        <v>36</v>
      </c>
      <c r="C42" s="70"/>
      <c r="D42" s="71"/>
      <c r="E42" s="72" t="s">
        <v>37</v>
      </c>
      <c r="F42" s="72"/>
      <c r="G42" s="72"/>
      <c r="H42" s="73"/>
      <c r="I42" s="69"/>
      <c r="J42" s="6"/>
      <c r="P42" s="6"/>
      <c r="Q42" s="6"/>
    </row>
    <row r="43" spans="1:17" x14ac:dyDescent="0.2">
      <c r="B43" s="6"/>
      <c r="C43" s="6"/>
      <c r="D43" s="74"/>
      <c r="E43" s="6"/>
      <c r="F43" s="6"/>
      <c r="G43" s="6"/>
    </row>
    <row r="44" spans="1:17" x14ac:dyDescent="0.2">
      <c r="B44" s="6"/>
      <c r="C44" s="6"/>
      <c r="D44" s="74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2020-01-29T17:07:48Z</dcterms:created>
  <dcterms:modified xsi:type="dcterms:W3CDTF">2020-01-29T17:08:09Z</dcterms:modified>
</cp:coreProperties>
</file>