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C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ECSF!$A$1:$K$62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6" i="1"/>
  <c r="J46" i="1" s="1"/>
  <c r="J42" i="1" s="1"/>
  <c r="I45" i="1"/>
  <c r="I42" i="1" s="1"/>
  <c r="I34" i="1" s="1"/>
  <c r="J44" i="1"/>
  <c r="J40" i="1"/>
  <c r="I40" i="1"/>
  <c r="I36" i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I28" i="1"/>
  <c r="J28" i="1" s="1"/>
  <c r="D28" i="1"/>
  <c r="J27" i="1"/>
  <c r="I27" i="1"/>
  <c r="D27" i="1"/>
  <c r="D24" i="1" s="1"/>
  <c r="D12" i="1" s="1"/>
  <c r="E26" i="1"/>
  <c r="D26" i="1"/>
  <c r="D22" i="1"/>
  <c r="E22" i="1" s="1"/>
  <c r="E21" i="1"/>
  <c r="D21" i="1"/>
  <c r="I20" i="1"/>
  <c r="J20" i="1" s="1"/>
  <c r="E20" i="1"/>
  <c r="D20" i="1"/>
  <c r="I19" i="1"/>
  <c r="J19" i="1" s="1"/>
  <c r="E19" i="1"/>
  <c r="I18" i="1"/>
  <c r="J18" i="1" s="1"/>
  <c r="I17" i="1"/>
  <c r="I14" i="1" s="1"/>
  <c r="D14" i="1"/>
  <c r="E14" i="1" l="1"/>
  <c r="J25" i="1"/>
  <c r="J34" i="1"/>
  <c r="I12" i="1"/>
  <c r="J17" i="1"/>
  <c r="J14" i="1" s="1"/>
  <c r="J12" i="1" s="1"/>
  <c r="I25" i="1"/>
  <c r="E27" i="1"/>
  <c r="E24" i="1" s="1"/>
  <c r="E12" i="1" l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<sst xmlns="http://schemas.openxmlformats.org/spreadsheetml/2006/main" count="66" uniqueCount="63">
  <si>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</si>
  <si>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Diciembre del 2019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</si>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</sst>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96475716.129999995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1224975.3999999999</v>
          </cell>
          <cell r="J50">
            <v>-3975982.18</v>
          </cell>
        </row>
        <row r="51">
          <cell r="I51">
            <v>-27849958.43</v>
          </cell>
          <cell r="J51">
            <v>-23635479.739999998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A4" zoomScale="110" zoomScaleNormal="110" zoomScalePageLayoutView="80" workbookViewId="0">
      <selection activeCell="I47" sqref="I47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4930163.5400000103</v>
      </c>
      <c r="E12" s="36">
        <f>E14+E24</f>
        <v>9033256.7100000009</v>
      </c>
      <c r="F12" s="33"/>
      <c r="G12" s="35" t="s">
        <v>9</v>
      </c>
      <c r="H12" s="35"/>
      <c r="I12" s="36">
        <f>I14+I25</f>
        <v>7549.84</v>
      </c>
      <c r="J12" s="36">
        <f>J14+J25</f>
        <v>967714.35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  <c r="M13" s="37"/>
    </row>
    <row r="14" spans="1:13" x14ac:dyDescent="0.2">
      <c r="A14" s="38"/>
      <c r="B14" s="35" t="s">
        <v>10</v>
      </c>
      <c r="C14" s="35"/>
      <c r="D14" s="36">
        <f>SUM(D16:D22)</f>
        <v>547030.18000000005</v>
      </c>
      <c r="E14" s="36">
        <f>SUM(E16:E22)</f>
        <v>6339158.46</v>
      </c>
      <c r="F14" s="33"/>
      <c r="G14" s="35" t="s">
        <v>11</v>
      </c>
      <c r="H14" s="35"/>
      <c r="I14" s="36">
        <f>SUM(I16:I23)</f>
        <v>7549.84</v>
      </c>
      <c r="J14" s="36">
        <f>SUM(J16:J23)</f>
        <v>967714.35</v>
      </c>
      <c r="K14" s="29"/>
      <c r="L14" s="37"/>
      <c r="M14" s="37"/>
    </row>
    <row r="15" spans="1:13" x14ac:dyDescent="0.2">
      <c r="A15" s="38"/>
      <c r="B15" s="39"/>
      <c r="C15" s="40"/>
      <c r="D15" s="42"/>
      <c r="E15" s="41"/>
      <c r="F15" s="33"/>
      <c r="G15" s="39"/>
      <c r="H15" s="39"/>
      <c r="I15" s="41"/>
      <c r="J15" s="41"/>
      <c r="K15" s="29"/>
      <c r="L15" s="37"/>
      <c r="M15" s="37"/>
    </row>
    <row r="16" spans="1:13" x14ac:dyDescent="0.2">
      <c r="A16" s="34"/>
      <c r="B16" s="43" t="s">
        <v>12</v>
      </c>
      <c r="C16" s="43"/>
      <c r="D16" s="42">
        <v>0</v>
      </c>
      <c r="E16" s="42">
        <v>5498181.8499999996</v>
      </c>
      <c r="F16" s="33"/>
      <c r="G16" s="43" t="s">
        <v>13</v>
      </c>
      <c r="H16" s="43"/>
      <c r="I16" s="42">
        <v>0</v>
      </c>
      <c r="J16" s="42">
        <v>967714.35</v>
      </c>
      <c r="K16" s="29"/>
    </row>
    <row r="17" spans="1:11" x14ac:dyDescent="0.2">
      <c r="A17" s="34"/>
      <c r="B17" s="43" t="s">
        <v>14</v>
      </c>
      <c r="C17" s="43"/>
      <c r="D17" s="42">
        <v>547030.18000000005</v>
      </c>
      <c r="E17" s="42">
        <v>0</v>
      </c>
      <c r="F17" s="33"/>
      <c r="G17" s="43" t="s">
        <v>15</v>
      </c>
      <c r="H17" s="43"/>
      <c r="I17" s="42">
        <f>IF([1]ESF!I17&gt;[1]ESF!J17,[1]ESF!I17-[1]ESF!J17,0)</f>
        <v>0</v>
      </c>
      <c r="J17" s="42">
        <f>IF(I17&gt;0,0,[1]ESF!J17-[1]ESF!I17)</f>
        <v>0</v>
      </c>
      <c r="K17" s="29"/>
    </row>
    <row r="18" spans="1:11" x14ac:dyDescent="0.2">
      <c r="A18" s="34"/>
      <c r="B18" s="43" t="s">
        <v>16</v>
      </c>
      <c r="C18" s="43"/>
      <c r="D18" s="42">
        <v>0</v>
      </c>
      <c r="E18" s="42">
        <v>840976.61</v>
      </c>
      <c r="F18" s="33"/>
      <c r="G18" s="43" t="s">
        <v>17</v>
      </c>
      <c r="H18" s="43"/>
      <c r="I18" s="42">
        <f>IF([1]ESF!I18&gt;[1]ESF!J18,[1]ESF!I18-[1]ESF!J18,0)</f>
        <v>0</v>
      </c>
      <c r="J18" s="42">
        <f>IF(I18&gt;0,0,[1]ESF!J18-[1]ESF!I18)</f>
        <v>0</v>
      </c>
      <c r="K18" s="29"/>
    </row>
    <row r="19" spans="1:11" x14ac:dyDescent="0.2">
      <c r="A19" s="34"/>
      <c r="B19" s="43" t="s">
        <v>18</v>
      </c>
      <c r="C19" s="43"/>
      <c r="D19" s="42">
        <v>0</v>
      </c>
      <c r="E19" s="42">
        <f>IF(D19&gt;0,0,[1]ESF!D19-[1]ESF!E19)</f>
        <v>0</v>
      </c>
      <c r="F19" s="33"/>
      <c r="G19" s="43" t="s">
        <v>19</v>
      </c>
      <c r="H19" s="43"/>
      <c r="I19" s="42">
        <f>IF([1]ESF!I19&gt;[1]ESF!J19,[1]ESF!I19-[1]ESF!J19,0)</f>
        <v>0</v>
      </c>
      <c r="J19" s="42">
        <f>IF(I19&gt;0,0,[1]ESF!J19-[1]ESF!I19)</f>
        <v>0</v>
      </c>
      <c r="K19" s="29"/>
    </row>
    <row r="20" spans="1:11" x14ac:dyDescent="0.2">
      <c r="A20" s="34"/>
      <c r="B20" s="43" t="s">
        <v>20</v>
      </c>
      <c r="C20" s="43"/>
      <c r="D20" s="42">
        <f>IF([1]ESF!D20&lt;[1]ESF!E20,[1]ESF!E20-[1]ESF!D20,0)</f>
        <v>0</v>
      </c>
      <c r="E20" s="42">
        <f>IF(D20&gt;0,0,[1]ESF!D20-[1]ESF!E20)</f>
        <v>0</v>
      </c>
      <c r="F20" s="33"/>
      <c r="G20" s="43" t="s">
        <v>21</v>
      </c>
      <c r="H20" s="43"/>
      <c r="I20" s="42">
        <f>IF([1]ESF!I20&gt;[1]ESF!J20,[1]ESF!I20-[1]ESF!J20,0)</f>
        <v>0</v>
      </c>
      <c r="J20" s="42">
        <f>IF(I20&gt;0,0,[1]ESF!J20-[1]ESF!I20)</f>
        <v>0</v>
      </c>
      <c r="K20" s="29"/>
    </row>
    <row r="21" spans="1:11" ht="25.5" customHeight="1" x14ac:dyDescent="0.2">
      <c r="A21" s="34"/>
      <c r="B21" s="43" t="s">
        <v>22</v>
      </c>
      <c r="C21" s="43"/>
      <c r="D21" s="42">
        <f>IF([1]ESF!D21&lt;[1]ESF!E21,[1]ESF!E21-[1]ESF!D21,0)</f>
        <v>0</v>
      </c>
      <c r="E21" s="42">
        <f>IF(D21&gt;0,0,[1]ESF!D21-[1]ESF!E21)</f>
        <v>0</v>
      </c>
      <c r="F21" s="33"/>
      <c r="G21" s="44" t="s">
        <v>23</v>
      </c>
      <c r="H21" s="44"/>
      <c r="I21" s="42">
        <v>0</v>
      </c>
      <c r="J21" s="42">
        <v>0</v>
      </c>
      <c r="K21" s="29"/>
    </row>
    <row r="22" spans="1:11" x14ac:dyDescent="0.2">
      <c r="A22" s="34"/>
      <c r="B22" s="43" t="s">
        <v>24</v>
      </c>
      <c r="C22" s="43"/>
      <c r="D22" s="42">
        <f>IF([1]ESF!D22&lt;[1]ESF!E22,[1]ESF!E22-[1]ESF!D22,0)</f>
        <v>0</v>
      </c>
      <c r="E22" s="42">
        <f>IF(D22&gt;0,0,[1]ESF!D22-[1]ESF!E22)</f>
        <v>0</v>
      </c>
      <c r="F22" s="33"/>
      <c r="G22" s="43" t="s">
        <v>25</v>
      </c>
      <c r="H22" s="43"/>
      <c r="I22" s="42">
        <v>0</v>
      </c>
      <c r="J22" s="42"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3" t="s">
        <v>26</v>
      </c>
      <c r="H23" s="43"/>
      <c r="I23" s="42">
        <v>7549.84</v>
      </c>
      <c r="J23" s="42"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4383133.3600000106</v>
      </c>
      <c r="E24" s="36">
        <f>SUM(E26:E34)</f>
        <v>2694098.25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3" t="s">
        <v>29</v>
      </c>
      <c r="C26" s="43"/>
      <c r="D26" s="42">
        <f>IF([1]ESF!D29&lt;[1]ESF!E29,[1]ESF!E29-[1]ESF!D29,0)</f>
        <v>0</v>
      </c>
      <c r="E26" s="42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3" t="s">
        <v>30</v>
      </c>
      <c r="C27" s="43"/>
      <c r="D27" s="42">
        <f>IF([1]ESF!D30&lt;[1]ESF!E30,[1]ESF!E30-[1]ESF!D30,0)</f>
        <v>0</v>
      </c>
      <c r="E27" s="42">
        <f>IF(D27&gt;0,0,[1]ESF!D30-[1]ESF!E30)</f>
        <v>500000</v>
      </c>
      <c r="F27" s="33"/>
      <c r="G27" s="43" t="s">
        <v>31</v>
      </c>
      <c r="H27" s="43"/>
      <c r="I27" s="42">
        <f>IF([1]ESF!I29&gt;[1]ESF!J29,[1]ESF!I29-[1]ESF!J29,0)</f>
        <v>0</v>
      </c>
      <c r="J27" s="42">
        <f>IF(I27&gt;0,0,[1]ESF!J29-[1]ESF!I29)</f>
        <v>0</v>
      </c>
      <c r="K27" s="29"/>
    </row>
    <row r="28" spans="1:11" x14ac:dyDescent="0.2">
      <c r="A28" s="34"/>
      <c r="B28" s="43" t="s">
        <v>32</v>
      </c>
      <c r="C28" s="43"/>
      <c r="D28" s="42">
        <f>IF([1]ESF!D31&lt;[1]ESF!E31,[1]ESF!E31-[1]ESF!D31,0)</f>
        <v>1163006.0200000107</v>
      </c>
      <c r="E28" s="42">
        <v>0</v>
      </c>
      <c r="F28" s="33"/>
      <c r="G28" s="43" t="s">
        <v>33</v>
      </c>
      <c r="H28" s="43"/>
      <c r="I28" s="42">
        <f>IF([1]ESF!I30&gt;[1]ESF!J30,[1]ESF!I30-[1]ESF!J30,0)</f>
        <v>0</v>
      </c>
      <c r="J28" s="42">
        <f>IF(I28&gt;0,0,[1]ESF!J30-[1]ESF!I30)</f>
        <v>0</v>
      </c>
      <c r="K28" s="29"/>
    </row>
    <row r="29" spans="1:11" x14ac:dyDescent="0.2">
      <c r="A29" s="34"/>
      <c r="B29" s="43" t="s">
        <v>34</v>
      </c>
      <c r="C29" s="43"/>
      <c r="D29" s="42">
        <v>0</v>
      </c>
      <c r="E29" s="42">
        <v>2194098.25</v>
      </c>
      <c r="F29" s="33"/>
      <c r="G29" s="43" t="s">
        <v>35</v>
      </c>
      <c r="H29" s="43"/>
      <c r="I29" s="42">
        <f>IF([1]ESF!I31&gt;[1]ESF!J31,[1]ESF!I31-[1]ESF!J31,0)</f>
        <v>0</v>
      </c>
      <c r="J29" s="42">
        <f>IF(I29&gt;0,0,[1]ESF!J31-[1]ESF!I31)</f>
        <v>0</v>
      </c>
      <c r="K29" s="29"/>
    </row>
    <row r="30" spans="1:11" x14ac:dyDescent="0.2">
      <c r="A30" s="34"/>
      <c r="B30" s="43" t="s">
        <v>36</v>
      </c>
      <c r="C30" s="43"/>
      <c r="D30" s="42">
        <f>IF([1]ESF!D33&lt;[1]ESF!E33,[1]ESF!E33-[1]ESF!D33,0)</f>
        <v>0</v>
      </c>
      <c r="E30" s="42">
        <f>IF(D30&gt;0,0,[1]ESF!D33-[1]ESF!E33)</f>
        <v>0</v>
      </c>
      <c r="F30" s="33"/>
      <c r="G30" s="43" t="s">
        <v>37</v>
      </c>
      <c r="H30" s="43"/>
      <c r="I30" s="42">
        <f>IF([1]ESF!I32&gt;[1]ESF!J32,[1]ESF!I32-[1]ESF!J32,0)</f>
        <v>0</v>
      </c>
      <c r="J30" s="42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2">
        <v>3220127.34</v>
      </c>
      <c r="E31" s="42"/>
      <c r="F31" s="33"/>
      <c r="G31" s="44" t="s">
        <v>39</v>
      </c>
      <c r="H31" s="44"/>
      <c r="I31" s="42">
        <f>IF([1]ESF!I33&gt;[1]ESF!J33,[1]ESF!I33-[1]ESF!J33,0)</f>
        <v>0</v>
      </c>
      <c r="J31" s="42">
        <f>IF(I31&gt;0,0,[1]ESF!J33-[1]ESF!I33)</f>
        <v>0</v>
      </c>
      <c r="K31" s="29"/>
    </row>
    <row r="32" spans="1:11" x14ac:dyDescent="0.2">
      <c r="A32" s="34"/>
      <c r="B32" s="43" t="s">
        <v>40</v>
      </c>
      <c r="C32" s="43"/>
      <c r="D32" s="42">
        <f>IF([1]ESF!D35&lt;[1]ESF!E35,[1]ESF!E35-[1]ESF!D35,0)</f>
        <v>0</v>
      </c>
      <c r="E32" s="42">
        <f>IF(D32&gt;0,0,[1]ESF!D35-[1]ESF!E35)</f>
        <v>0</v>
      </c>
      <c r="F32" s="33"/>
      <c r="G32" s="43" t="s">
        <v>41</v>
      </c>
      <c r="H32" s="43"/>
      <c r="I32" s="42">
        <f>IF([1]ESF!I34&gt;[1]ESF!J34,[1]ESF!I34-[1]ESF!J34,0)</f>
        <v>0</v>
      </c>
      <c r="J32" s="42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2">
        <f>IF([1]ESF!D36&lt;[1]ESF!E36,[1]ESF!E36-[1]ESF!D36,0)</f>
        <v>0</v>
      </c>
      <c r="E33" s="42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3" t="s">
        <v>43</v>
      </c>
      <c r="C34" s="43"/>
      <c r="D34" s="42">
        <f>IF([1]ESF!D37&lt;[1]ESF!E37,[1]ESF!E37-[1]ESF!D37,0)</f>
        <v>0</v>
      </c>
      <c r="E34" s="42">
        <f>IF(D34&gt;0,0,[1]ESF!D37-[1]ESF!E37)</f>
        <v>0</v>
      </c>
      <c r="F34" s="33"/>
      <c r="G34" s="35" t="s">
        <v>44</v>
      </c>
      <c r="H34" s="35"/>
      <c r="I34" s="36">
        <f>I36+I42+I50</f>
        <v>9277736.370000001</v>
      </c>
      <c r="J34" s="36">
        <f>J36+J42+J50</f>
        <v>4214478.6900000004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f>I38+I39</f>
        <v>3855309.08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3" t="s">
        <v>46</v>
      </c>
      <c r="H38" s="43"/>
      <c r="I38" s="42">
        <v>3855309.08</v>
      </c>
      <c r="J38" s="42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3" t="s">
        <v>47</v>
      </c>
      <c r="H39" s="43"/>
      <c r="I39" s="42">
        <v>0</v>
      </c>
      <c r="J39" s="42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3" t="s">
        <v>48</v>
      </c>
      <c r="H40" s="43"/>
      <c r="I40" s="42">
        <f>IF([1]ESF!I46&gt;[1]ESF!J46,[1]ESF!I46-[1]ESF!J46,0)</f>
        <v>0</v>
      </c>
      <c r="J40" s="42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5422427.29</v>
      </c>
      <c r="J42" s="36">
        <f>SUM(J44:J48)</f>
        <v>4214478.6900000004</v>
      </c>
      <c r="K42" s="29"/>
      <c r="L42" s="37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2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3" t="s">
        <v>50</v>
      </c>
      <c r="H44" s="43"/>
      <c r="I44" s="42">
        <v>5200957.58</v>
      </c>
      <c r="J44" s="42">
        <f>IF(I44&gt;0,0,[1]ESF!J50-[1]ESF!I50)</f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3" t="s">
        <v>51</v>
      </c>
      <c r="H45" s="43"/>
      <c r="I45" s="42">
        <f>IF([1]ESF!I51&gt;[1]ESF!J51,[1]ESF!I51-[1]ESF!J51,0)</f>
        <v>0</v>
      </c>
      <c r="J45" s="42">
        <v>4214478.6900000004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3" t="s">
        <v>52</v>
      </c>
      <c r="H46" s="43"/>
      <c r="I46" s="42">
        <f>IF([1]ESF!I52&gt;[1]ESF!J52,[1]ESF!I52-[1]ESF!J52,0)</f>
        <v>0</v>
      </c>
      <c r="J46" s="42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3" t="s">
        <v>53</v>
      </c>
      <c r="H47" s="43"/>
      <c r="I47" s="42">
        <v>221469.71</v>
      </c>
      <c r="J47" s="42"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3" t="s">
        <v>54</v>
      </c>
      <c r="H48" s="43"/>
      <c r="I48" s="42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3" t="s">
        <v>56</v>
      </c>
      <c r="H52" s="43"/>
      <c r="I52" s="42">
        <f>IF([1]ESF!I58&gt;[1]ESF!J58,[1]ESF!I58-[1]ESF!J58,0)</f>
        <v>0</v>
      </c>
      <c r="J52" s="42">
        <f>IF(I52&gt;0,0,[1]ESF!J58-[1]ESF!I58)</f>
        <v>0</v>
      </c>
      <c r="K52" s="29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5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63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 t="s">
        <v>60</v>
      </c>
      <c r="H60" s="74"/>
      <c r="I60" s="40"/>
      <c r="J60" s="63"/>
    </row>
    <row r="61" spans="1:11" ht="54.75" customHeight="1" x14ac:dyDescent="0.2">
      <c r="B61" s="75"/>
      <c r="C61" s="76" t="s">
        <v>61</v>
      </c>
      <c r="D61" s="76"/>
      <c r="E61" s="77"/>
      <c r="F61" s="77"/>
      <c r="G61" s="76" t="s">
        <v>62</v>
      </c>
      <c r="H61" s="76"/>
      <c r="I61" s="40"/>
      <c r="J61" s="63"/>
    </row>
    <row r="62" spans="1:11" x14ac:dyDescent="0.2">
      <c r="A62" s="78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2020-01-29T17:05:52Z</dcterms:created>
  <dcterms:modified xsi:type="dcterms:W3CDTF">2020-01-29T17:06:13Z</dcterms:modified>
</cp:coreProperties>
</file>