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PRE\"/>
    </mc:Choice>
  </mc:AlternateContent>
  <bookViews>
    <workbookView xWindow="0" yWindow="0" windowWidth="28800" windowHeight="12330" activeTab="6"/>
  </bookViews>
  <sheets>
    <sheet name="EAI " sheetId="16" r:id="rId1"/>
    <sheet name="Hoja1" sheetId="19" r:id="rId2"/>
    <sheet name="CA" sheetId="17" r:id="rId3"/>
    <sheet name="COG" sheetId="12" r:id="rId4"/>
    <sheet name="CTG" sheetId="14" r:id="rId5"/>
    <sheet name="CFG" sheetId="15" r:id="rId6"/>
    <sheet name="EN" sheetId="6" r:id="rId7"/>
    <sheet name="ID" sheetId="5" r:id="rId8"/>
    <sheet name="IPF" sheetId="4" r:id="rId9"/>
    <sheet name="GCP" sheetId="18" r:id="rId10"/>
    <sheet name="PyPI" sheetId="2" r:id="rId11"/>
    <sheet name="IR" sheetId="1" r:id="rId12"/>
  </sheets>
  <externalReferences>
    <externalReference r:id="rId13"/>
  </externalReferences>
  <definedNames>
    <definedName name="_xlnm._FilterDatabase" localSheetId="5" hidden="1">CFG!$A$3:$H$40</definedName>
    <definedName name="_xlnm._FilterDatabase" localSheetId="3" hidden="1">COG!$A$3:$H$78</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9" i="16" l="1"/>
  <c r="G39" i="16"/>
  <c r="E39" i="16"/>
  <c r="D39" i="16"/>
  <c r="I38" i="16"/>
  <c r="F38" i="16"/>
  <c r="I37" i="16"/>
  <c r="F37" i="16"/>
  <c r="I36" i="16"/>
  <c r="F36" i="16"/>
  <c r="I35" i="16"/>
  <c r="F35" i="16"/>
  <c r="I34" i="16"/>
  <c r="F34" i="16"/>
  <c r="H16" i="16"/>
  <c r="G16" i="16"/>
  <c r="E16" i="16"/>
  <c r="D16" i="16"/>
  <c r="I15" i="16"/>
  <c r="F15" i="16"/>
  <c r="I14" i="16"/>
  <c r="F14" i="16"/>
  <c r="I13" i="16"/>
  <c r="F13" i="16"/>
  <c r="I12" i="16"/>
  <c r="F12" i="16"/>
  <c r="I11" i="16"/>
  <c r="F11" i="16"/>
  <c r="F39" i="16" l="1"/>
  <c r="F16" i="16"/>
  <c r="F5" i="12"/>
  <c r="G5" i="12"/>
  <c r="H53" i="12" l="1"/>
  <c r="H54" i="12"/>
  <c r="H55" i="12"/>
  <c r="H56" i="12"/>
  <c r="H57" i="12"/>
  <c r="H58" i="12"/>
  <c r="H21" i="19" l="1"/>
  <c r="G21" i="19"/>
  <c r="E21" i="19"/>
  <c r="D21" i="19"/>
  <c r="I12" i="19"/>
  <c r="F12" i="19"/>
  <c r="F21" i="19" s="1"/>
  <c r="G57" i="12"/>
  <c r="F57" i="12"/>
  <c r="E58" i="12"/>
  <c r="E57" i="12"/>
  <c r="D57" i="12"/>
  <c r="C57" i="12"/>
  <c r="C59" i="12"/>
  <c r="E7" i="18"/>
  <c r="E37" i="18" s="1"/>
  <c r="G7" i="18"/>
  <c r="G37" i="18" s="1"/>
  <c r="H7" i="18"/>
  <c r="H37" i="18" s="1"/>
  <c r="D7" i="18"/>
  <c r="D37" i="18"/>
  <c r="F9" i="18"/>
  <c r="F7" i="18" s="1"/>
  <c r="F37" i="18" s="1"/>
  <c r="E30" i="17"/>
  <c r="G30" i="17"/>
  <c r="H30" i="17"/>
  <c r="D30" i="17"/>
  <c r="F25" i="17"/>
  <c r="I25" i="17" s="1"/>
  <c r="I30" i="17" s="1"/>
  <c r="E52" i="17"/>
  <c r="G52" i="17"/>
  <c r="H52" i="17"/>
  <c r="D52" i="17"/>
  <c r="F38" i="17"/>
  <c r="I38" i="17" s="1"/>
  <c r="I52" i="17" s="1"/>
  <c r="E16" i="17"/>
  <c r="G16" i="17"/>
  <c r="H16" i="17"/>
  <c r="D16" i="17"/>
  <c r="F7" i="17"/>
  <c r="I7" i="17" s="1"/>
  <c r="I16" i="17" s="1"/>
  <c r="E66" i="12"/>
  <c r="H66" i="12"/>
  <c r="H59" i="12"/>
  <c r="D59" i="12"/>
  <c r="E59" i="12"/>
  <c r="E8" i="14"/>
  <c r="H8" i="14" s="1"/>
  <c r="E6" i="14"/>
  <c r="H6" i="14" s="1"/>
  <c r="D16" i="14"/>
  <c r="F16" i="14"/>
  <c r="G16" i="14"/>
  <c r="C16" i="14"/>
  <c r="D42" i="15"/>
  <c r="F42" i="15"/>
  <c r="G42" i="15"/>
  <c r="C42" i="15"/>
  <c r="E45" i="12"/>
  <c r="H45" i="12"/>
  <c r="E46" i="12"/>
  <c r="H46" i="12" s="1"/>
  <c r="E47" i="12"/>
  <c r="H47" i="12"/>
  <c r="E48" i="12"/>
  <c r="H48" i="12"/>
  <c r="E49" i="12"/>
  <c r="H49" i="12" s="1"/>
  <c r="E50" i="12"/>
  <c r="H50" i="12"/>
  <c r="E51" i="12"/>
  <c r="H51" i="12"/>
  <c r="E52" i="12"/>
  <c r="H52" i="12"/>
  <c r="E53" i="12"/>
  <c r="E54" i="12"/>
  <c r="E55" i="12"/>
  <c r="E56" i="12"/>
  <c r="E44" i="12"/>
  <c r="H44" i="12" s="1"/>
  <c r="D43" i="12"/>
  <c r="F43" i="12"/>
  <c r="G43" i="12"/>
  <c r="C43" i="12"/>
  <c r="H35" i="12"/>
  <c r="H36" i="12"/>
  <c r="H38" i="12"/>
  <c r="H39" i="12"/>
  <c r="H40" i="12"/>
  <c r="H41" i="12"/>
  <c r="H42" i="12"/>
  <c r="H34" i="12"/>
  <c r="E37" i="12"/>
  <c r="E33" i="12"/>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D13" i="12"/>
  <c r="F13" i="12"/>
  <c r="G13" i="12"/>
  <c r="C13" i="12"/>
  <c r="E7" i="12"/>
  <c r="H7" i="12" s="1"/>
  <c r="E8" i="12"/>
  <c r="H8" i="12" s="1"/>
  <c r="E9" i="12"/>
  <c r="H9" i="12" s="1"/>
  <c r="E10" i="12"/>
  <c r="H10" i="12" s="1"/>
  <c r="E11" i="12"/>
  <c r="H11" i="12" s="1"/>
  <c r="E12" i="12"/>
  <c r="H12" i="12" s="1"/>
  <c r="E6" i="12"/>
  <c r="H6" i="12" s="1"/>
  <c r="D5" i="12"/>
  <c r="C5" i="12"/>
  <c r="E21" i="15"/>
  <c r="E42" i="15" s="1"/>
  <c r="H37" i="12"/>
  <c r="H33" i="12" s="1"/>
  <c r="C79" i="12"/>
  <c r="J24" i="2"/>
  <c r="O24" i="2" s="1"/>
  <c r="H31" i="6"/>
  <c r="F31" i="6"/>
  <c r="D31" i="6"/>
  <c r="H30" i="6"/>
  <c r="H29" i="6"/>
  <c r="H28" i="6"/>
  <c r="H27" i="6"/>
  <c r="H26" i="6"/>
  <c r="H25" i="6"/>
  <c r="H24" i="6"/>
  <c r="H23" i="6"/>
  <c r="F19" i="6"/>
  <c r="F33" i="6"/>
  <c r="D19" i="6"/>
  <c r="D33" i="6"/>
  <c r="H18" i="6"/>
  <c r="H17" i="6"/>
  <c r="H16" i="6"/>
  <c r="H15" i="6"/>
  <c r="H14" i="6"/>
  <c r="H13" i="6"/>
  <c r="H12" i="6"/>
  <c r="H11" i="6"/>
  <c r="H10" i="6"/>
  <c r="F31" i="5"/>
  <c r="D31" i="5"/>
  <c r="H31" i="5"/>
  <c r="H30" i="5"/>
  <c r="H29" i="5"/>
  <c r="H28" i="5"/>
  <c r="H27" i="5"/>
  <c r="H26" i="5"/>
  <c r="H25" i="5"/>
  <c r="H24" i="5"/>
  <c r="H23" i="5"/>
  <c r="F19" i="5"/>
  <c r="F33" i="5"/>
  <c r="D19" i="5"/>
  <c r="D33" i="5"/>
  <c r="H18" i="5"/>
  <c r="H17" i="5"/>
  <c r="H16" i="5"/>
  <c r="H15" i="5"/>
  <c r="H14" i="5"/>
  <c r="H13" i="5"/>
  <c r="H12" i="5"/>
  <c r="H11" i="5"/>
  <c r="H10" i="5"/>
  <c r="F29" i="4"/>
  <c r="F33" i="4"/>
  <c r="E29" i="4"/>
  <c r="E33" i="4" s="1"/>
  <c r="D29" i="4"/>
  <c r="D33" i="4"/>
  <c r="F14" i="4"/>
  <c r="E14" i="4"/>
  <c r="D14" i="4"/>
  <c r="F13" i="4"/>
  <c r="E13" i="4"/>
  <c r="E11" i="4" s="1"/>
  <c r="E17" i="4" s="1"/>
  <c r="E21" i="4" s="1"/>
  <c r="E25" i="4" s="1"/>
  <c r="D13" i="4"/>
  <c r="F12" i="4"/>
  <c r="E12" i="4"/>
  <c r="D12" i="4"/>
  <c r="P28" i="2"/>
  <c r="J28" i="2"/>
  <c r="N27" i="2"/>
  <c r="M27" i="2"/>
  <c r="L27" i="2"/>
  <c r="P27" i="2" s="1"/>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6" i="1"/>
  <c r="W53" i="1"/>
  <c r="W50" i="1"/>
  <c r="W49" i="1"/>
  <c r="W48" i="1"/>
  <c r="W43" i="1"/>
  <c r="W37" i="1"/>
  <c r="W35" i="1"/>
  <c r="W34" i="1"/>
  <c r="W33" i="1"/>
  <c r="W15" i="1"/>
  <c r="W14" i="1"/>
  <c r="W11" i="1"/>
  <c r="W10" i="1"/>
  <c r="W9" i="1"/>
  <c r="W8" i="1"/>
  <c r="W7" i="1"/>
  <c r="H41" i="2"/>
  <c r="F11" i="4"/>
  <c r="F17" i="4"/>
  <c r="F21" i="4" s="1"/>
  <c r="F25" i="4" s="1"/>
  <c r="H19" i="6"/>
  <c r="H33" i="6"/>
  <c r="H19" i="5"/>
  <c r="H33" i="5"/>
  <c r="F52" i="17" l="1"/>
  <c r="J27" i="2"/>
  <c r="J14" i="2"/>
  <c r="O14" i="2" s="1"/>
  <c r="O15" i="2"/>
  <c r="Q12" i="2"/>
  <c r="O12" i="2"/>
  <c r="J11" i="2"/>
  <c r="O11" i="2" s="1"/>
  <c r="J23" i="2"/>
  <c r="O23" i="2" s="1"/>
  <c r="Q24" i="2"/>
  <c r="H21" i="15"/>
  <c r="H42" i="15" s="1"/>
  <c r="F30" i="17"/>
  <c r="D11" i="4"/>
  <c r="D17" i="4" s="1"/>
  <c r="D21" i="4" s="1"/>
  <c r="D25" i="4" s="1"/>
  <c r="H43" i="12"/>
  <c r="H23" i="12"/>
  <c r="L41" i="2"/>
  <c r="M41" i="2"/>
  <c r="Q28" i="2"/>
  <c r="N41" i="2"/>
  <c r="Q27" i="2"/>
  <c r="O27" i="2"/>
  <c r="I41" i="2"/>
  <c r="Q15" i="2"/>
  <c r="K41" i="2"/>
  <c r="Q23" i="2"/>
  <c r="P23" i="2"/>
  <c r="I9" i="18"/>
  <c r="I7" i="18" s="1"/>
  <c r="I37" i="18" s="1"/>
  <c r="H16" i="14"/>
  <c r="E16" i="14"/>
  <c r="F16" i="17"/>
  <c r="G79" i="12"/>
  <c r="E43" i="12"/>
  <c r="E23" i="12"/>
  <c r="D79" i="12"/>
  <c r="F79" i="12"/>
  <c r="E13" i="12"/>
  <c r="H14" i="12"/>
  <c r="H13" i="12" s="1"/>
  <c r="E5" i="12"/>
  <c r="Q14" i="2" l="1"/>
  <c r="Q11" i="2"/>
  <c r="O41" i="2"/>
  <c r="J41" i="2"/>
  <c r="H5" i="12"/>
  <c r="H79" i="12" s="1"/>
  <c r="E79" i="12"/>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<sst xmlns="http://schemas.openxmlformats.org/spreadsheetml/2006/main" count="1150" uniqueCount="484">
  <si>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</si>
  <si>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</si>
  <si>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</si>
  <si>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</si>
  <si>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</si>
  <si>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</si>
  <si>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</si>
  <si>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</si>
  <si>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</si>
  <si>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</si>
  <si>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</si>
  <si>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</si>
  <si>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</si>
  <si>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</si>
  <si>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</si>
  <si>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</si>
  <si>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</si>
  <si>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</si>
  <si>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</si>
  <si>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</si>
  <si>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</si>
  <si>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</si>
  <si>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</si>
  <si>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</si>
  <si>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</si>
  <si>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</si>
  <si>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</si>
  <si>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</si>
  <si>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</si>
  <si>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</si>
  <si>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</si>
  <si>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</si>
  <si>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</si>
  <si>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</si>
  <si>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</si>
  <si>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</si>
  <si>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</si>
  <si>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</si>
  <si>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</si>
  <si>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</si>
  <si>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</si>
  <si>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</si>
  <si>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</si>
  <si>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</si>
  <si>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</si>
  <si>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</si>
  <si>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</si>
  <si>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</si>
  <si>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</si>
  <si>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</si>
  <si>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</si>
  <si>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</si>
  <si>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</si>
  <si>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</si>
  <si>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</si>
  <si>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</si>
  <si>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</si>
  <si>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</si>
  <si>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</si>
  <si>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</si>
  <si>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</si>
  <si>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</si>
  <si>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</si>
  <si>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</si>
  <si>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</si>
  <si>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</si>
  <si>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</si>
  <si>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</si>
  <si>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</si>
  <si>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</si>
  <si>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</si>
  <si>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</si>
  <si>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</si>
  <si>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</si>
  <si>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</si>
  <si>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</si>
  <si>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</si>
  <si>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</si>
  <si>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</si>
  <si>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</si>
  <si>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</si>
  <si>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</si>
  <si>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</si>
  <si>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</si>
  <si>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</si>
  <si>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</si>
  <si>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</si>
  <si>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</si>
  <si>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</si>
  <si>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</si>
  <si>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</si>
  <si>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</si>
  <si>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</si>
  <si>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</si>
  <si>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</si>
  <si>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</si>
  <si>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</si>
  <si>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</si>
  <si>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</si>
  <si>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</si>
  <si>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</si>
  <si>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</si>
  <si>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</si>
  <si>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</si>
  <si>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</si>
  <si>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</si>
  <si>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</si>
  <si>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</si>
  <si>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</si>
  <si>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</si>
  <si>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</si>
  <si>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</si>
  <si>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</si>
  <si>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</si>
  <si>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</si>
  <si>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</si>
  <si>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</si>
  <si>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</si>
  <si>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</si>
  <si>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</si>
  <si>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</si>
  <si>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</si>
  <si>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</si>
  <si>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</si>
  <si>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</si>
  <si>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</si>
  <si>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</si>
  <si>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</si>
  <si>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</si>
  <si>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</si>
  <si>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</si>
  <si>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</si>
  <si>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</si>
  <si>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</si>
  <si>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</si>
  <si>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</si>
  <si>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</si>
  <si>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</si>
  <si>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</si>
  <si>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</si>
  <si>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</si>
  <si>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</si>
  <si>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</si>
  <si>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</si>
  <si>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</si>
  <si>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</si>
  <si>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</si>
  <si>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</si>
  <si>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</si>
  <si>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</si>
  <si>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</si>
  <si>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</si>
  <si>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</si>
  <si>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</si>
  <si>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</si>
  <si>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</si>
  <si>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</si>
  <si>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</si>
  <si>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</si>
  <si>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</si>
  <si>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</si>
  <si>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</si>
  <si>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</si>
  <si>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</si>
  <si>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</si>
  <si>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</si>
  <si>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</si>
  <si>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</si>
  <si>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</si>
  <si>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</si>
  <si>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</si>
  <si>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</si>
  <si>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</si>
  <si>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</si>
  <si>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</si>
  <si>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</si>
  <si>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</si>
  <si>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</si>
  <si>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</si>
  <si>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</si>
  <si>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</si>
  <si>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</si>
  <si>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</si>
  <si>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</si>
  <si>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</si>
  <si>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</si>
  <si>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</si>
  <si>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</si>
  <si>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</si>
  <si>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</si>
  <si>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</si>
  <si>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</si>
  <si>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</si>
  <si>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</si>
  <si>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</si>
  <si>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</si>
  <si>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</si>
  <si>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</si>
  <si>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</si>
  <si>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</si>
  <si>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</si>
  <si>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</si>
  <si>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</si>
  <si>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</si>
  <si>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</si>
  <si>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</si>
  <si>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</si>
  <si>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</si>
  <si>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</si>
  <si>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</si>
  <si>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</si>
  <si>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</si>
  <si>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</si>
  <si>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</si>
  <si>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</si>
  <si>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</si>
  <si>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</si>
  <si>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</si>
  <si>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</si>
  <si>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</si>
  <si>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</si>
  <si>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</si>
  <si>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</si>
  <si>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</si>
  <si>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</si>
  <si>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</si>
  <si>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</si>
  <si>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</si>
  <si>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</si>
  <si>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</si>
  <si>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</si>
  <si>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</si>
  <si>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</si>
  <si>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</si>
  <si>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</si>
  <si>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</si>
  <si>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</si>
  <si>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</si>
  <si>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</si>
  <si>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</si>
  <si>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</si>
  <si>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</si>
  <si>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</si>
  <si>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</si>
  <si>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</si>
  <si>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</si>
  <si>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</si>
  <si>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</si>
  <si>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</si>
  <si>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</si>
  <si>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</si>
  <si>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</si>
  <si>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</si>
  <si>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</si>
  <si>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</si>
  <si>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</si>
  <si>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</si>
  <si>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</si>
  <si>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</si>
  <si>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</si>
  <si>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</si>
  <si>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</si>
  <si>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</si>
  <si>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</si>
  <si>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</si>
  <si>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</si>
  <si>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</si>
  <si>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</si>
  <si>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</si>
  <si>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</si>
  <si>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</si>
  <si>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</si>
  <si>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</si>
  <si>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</si>
  <si>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</si>
  <si>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</si>
  <si>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</si>
  <si>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</si>
  <si>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</si>
  <si>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</si>
  <si>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</si>
  <si>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</si>
  <si>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</si>
  <si>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</si>
  <si>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</si>
  <si>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</si>
  <si>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</si>
  <si>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</si>
  <si>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</si>
  <si>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</si>
  <si>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</si>
  <si>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</si>
  <si>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</si>
  <si>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</si>
  <si>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</si>
  <si>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</si>
  <si>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</si>
  <si>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</si>
  <si>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</si>
  <si>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</si>
  <si>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</si>
  <si>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</si>
  <si>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</si>
  <si>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</si>
  <si>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</si>
  <si>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</si>
  <si>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</si>
  <si>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</si>
  <si>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</si>
  <si>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</si>
  <si>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</si>
  <si>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</si>
  <si>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</si>
  <si>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</si>
  <si>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</si>
  <si>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</si>
  <si>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</si>
  <si>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</si>
  <si>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</si>
  <si>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</si>
  <si>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</si>
  <si>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</si>
  <si>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</si>
  <si>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</si>
  <si>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</si>
  <si>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</si>
  <si>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</si>
  <si>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</si>
  <si>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</si>
  <si>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</si>
  <si>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</si>
  <si>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</si>
  <si>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</si>
  <si>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</si>
  <si>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</si>
  <si>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</si>
  <si>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</si>
  <si>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</si>
  <si>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</si>
  <si>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</si>
  <si>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</si>
  <si>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</si>
  <si>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</si>
  <si>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</si>
  <si>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</si>
  <si>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</si>
  <si>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</si>
  <si>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</si>
  <si>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</si>
  <si>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</si>
  <si>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</si>
  <si>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</si>
  <si>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</si>
  <si>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</si>
  <si>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</si>
  <si>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</si>
  <si>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</si>
  <si>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</si>
  <si>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</si>
  <si>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</si>
  <si>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</si>
  <si>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</si>
  <si>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</si>
  <si>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</si>
  <si>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</si>
  <si>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</si>
  <si>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</si>
  <si>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</si>
  <si>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</si>
  <si>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</si>
  <si>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</si>
  <si>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</si>
  <si>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</si>
  <si>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</si>
  <si>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</si>
  <si>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</si>
  <si>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</si>
  <si>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</si>
  <si>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</si>
  <si>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</si>
  <si>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</si>
  <si>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</si>
  <si>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</si>
  <si>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</si>
  <si>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</si>
  <si>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</si>
  <si>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</si>
  <si>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</si>
  <si>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</si>
  <si>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</si>
  <si>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</si>
  <si>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</si>
  <si>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</si>
  <si>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</si>
  <si>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</si>
  <si>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</si>
  <si>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</si>
  <si>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</si>
  <si>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</si>
  <si>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</si>
  <si>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</si>
  <si>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</si>
  <si>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</si>
  <si>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</si>
  <si>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</si>
  <si>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</si>
  <si>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</si>
  <si>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</si>
  <si>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</si>
  <si>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</si>
  <si>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</si>
  <si>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</si>
  <si>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</si>
  <si>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</si>
  <si>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</si>
  <si>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</si>
  <si>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</si>
  <si>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</si>
  <si>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</si>
  <si>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</si>
  <si>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</si>
  <si>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</si>
  <si>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</si>
  <si>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</si>
  <si>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</si>
  <si>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</si>
  <si>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</si>
  <si>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</si>
  <si>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</si>
  <si>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</si>
  <si>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</si>
  <si>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</si>
  <si>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</si>
  <si>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</si>
  <si>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</si>
  <si>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</si>
  <si>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</si>
  <si>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</si>
  <si>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</si>
  <si>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</si>
  <si>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</si>
  <si>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</si>
  <si>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</si>
  <si>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</si>
  <si>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</si>
  <si>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</si>
  <si>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</si>
  <si>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</si>
  <si>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</si>
  <si>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</si>
  <si>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</si>
  <si>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</si>
  <si>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</si>
  <si>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</si>
  <si>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Órganos Autónomos</t>
  </si>
  <si>
    <t>Programas de Gasto Federalizado</t>
  </si>
  <si>
    <t>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</si>
  <si>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</si>
  <si>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</si>
  <si>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</si>
  <si>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</si>
  <si>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</si>
  <si>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</si>
  <si>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</si>
  <si>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</si>
  <si>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</si>
  <si>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</si>
  <si>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</si>
  <si>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</si>
  <si>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</si>
  <si>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</si>
  <si>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Universidad Tecnológica del Norte de Guanajuato
Estado Analítico de Ingresos
DEL 01 de enero AL 31  de diciembre  2019</t>
  </si>
  <si>
    <t>Universidad Tecnológica del Norte de Guanajuato
Estado Analítico Complementario de Ingresos
Del 01 de enero al 31 de diciembre 2019</t>
  </si>
  <si>
    <t>MAE. LOTH MARIANO PÉREZ CAMACHO</t>
  </si>
  <si>
    <t>Universidad Tecnológica del Norte de Guanajauto
Estado Analítico del Ejercicio del Presupuesto de Egresos
Clasificación Administrativa
Del 01 de enero al 31 de diciembre 2019</t>
  </si>
  <si>
    <t>Gobierno (Federal/Estatal/Municipal) de Universidad Tecnológica del Norte de Guanajuato
Estado Analítico del Ejercicio del Presupuesto de Egresos
Clasificación Administrativa
Del 01 de enero al 31 de diciembre 2019</t>
  </si>
  <si>
    <t>Del 01 de enero al 31 de diciembre de 2019</t>
  </si>
  <si>
    <t>Universidad Tecnológica del Norte de Guanajuato
Estado Analítico del Ejercicio del Presupuesto de Egresos
Clasificación Funcional (Finalidad y Función)
Del 01 de enero al 31 de diciembre  2019</t>
  </si>
  <si>
    <t>Universidad Tecnológica del Norte de Guanajuato
Estado Analítico del Ejercicio del Presupuesto de Egresos
Clasificación Económica (por Tipo de Gasto)
Del 01 de enero al 31 de diciembre  2019</t>
  </si>
  <si>
    <t>Universidad Tecnológica del Norte de Guanajuato
Estado Analítico del Ejercicio del Presupuesto de Egresos
Clasificación por Objeto del Gasto (Capítulo y Concepto)
Del 01 de enero al 31 de diciembre  2019</t>
  </si>
  <si>
    <t>Sector Paraestatal del Gobierno (Federal/Estatal/Municipal) de Universidad Tecnológica del Norte de Guanajuato
Estado Analítico del Ejercicio del Presupuesto de Egresos
Clasificación Administrativa
Del 01 de enero al 31 de diciembre  2019</t>
  </si>
  <si>
    <t>Del 01 de enero al 31 de diciembre  de 2019</t>
  </si>
  <si>
    <t>Universidad Tecnológica del Norte de Guanajuato
Gasto por Categoría Programática
Del 01 de enero al 31 de diciembre  2019</t>
  </si>
  <si>
    <t xml:space="preserve">                                                                                                  Del 01 de enero al 31 de diciembre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</si>
</sst>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6" fillId="0" borderId="0"/>
    <xf numFmtId="0" fontId="8" fillId="0" borderId="0"/>
    <xf numFmtId="43" fontId="8" fillId="0" borderId="0" applyFont="0" applyFill="0" applyBorder="0" applyAlignment="0" applyProtection="0"/>
    <xf numFmtId="0" fontId="1" fillId="0" borderId="0"/>
    <xf numFmtId="0" fontId="4" fillId="0" borderId="0"/>
  </cellStyleXfs>
  <cellXfs count="424">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5" fillId="4" borderId="6" xfId="6" applyNumberFormat="1" applyFont="1" applyFill="1" applyBorder="1" applyAlignment="1">
      <alignment horizontal="center" vertical="center" wrapText="1"/>
    </xf>
    <xf numFmtId="0" fontId="15" fillId="4" borderId="6" xfId="6" applyNumberFormat="1" applyFont="1" applyFill="1" applyBorder="1" applyAlignment="1">
      <alignment horizontal="center" vertical="center" wrapText="1"/>
    </xf>
    <xf numFmtId="0" fontId="15" fillId="0" borderId="0" xfId="7" applyFont="1" applyFill="1" applyBorder="1" applyProtection="1"/>
    <xf numFmtId="4" fontId="14" fillId="0" borderId="2" xfId="7" applyNumberFormat="1" applyFont="1" applyFill="1" applyBorder="1" applyProtection="1">
      <protection locked="0"/>
    </xf>
    <xf numFmtId="0" fontId="14" fillId="0" borderId="12" xfId="7" applyFont="1" applyFill="1" applyBorder="1" applyAlignment="1" applyProtection="1">
      <alignment horizontal="center"/>
    </xf>
    <xf numFmtId="0" fontId="14" fillId="0" borderId="0" xfId="7" applyFont="1" applyFill="1" applyBorder="1" applyAlignment="1" applyProtection="1">
      <alignment horizontal="left"/>
    </xf>
    <xf numFmtId="4" fontId="14" fillId="0" borderId="9" xfId="7" applyNumberFormat="1" applyFont="1" applyFill="1" applyBorder="1" applyProtection="1">
      <protection locked="0"/>
    </xf>
    <xf numFmtId="0" fontId="14" fillId="0" borderId="14" xfId="7" applyFont="1" applyFill="1" applyBorder="1" applyAlignment="1" applyProtection="1">
      <alignment horizontal="center"/>
    </xf>
    <xf numFmtId="0" fontId="14" fillId="0" borderId="1" xfId="7" applyFont="1" applyFill="1" applyBorder="1" applyAlignment="1" applyProtection="1">
      <alignment horizontal="left"/>
    </xf>
    <xf numFmtId="4" fontId="14" fillId="0" borderId="10" xfId="7" applyNumberFormat="1" applyFont="1" applyFill="1" applyBorder="1" applyProtection="1">
      <protection locked="0"/>
    </xf>
    <xf numFmtId="0" fontId="14" fillId="0" borderId="14" xfId="7" applyFont="1" applyFill="1" applyBorder="1" applyProtection="1">
      <protection locked="0"/>
    </xf>
    <xf numFmtId="0" fontId="15" fillId="0" borderId="1" xfId="7" applyFont="1" applyFill="1" applyBorder="1" applyAlignment="1" applyProtection="1">
      <alignment horizontal="left"/>
      <protection locked="0"/>
    </xf>
    <xf numFmtId="4" fontId="15"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5"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4" fillId="0" borderId="4" xfId="6" applyFont="1" applyFill="1" applyBorder="1" applyAlignment="1">
      <alignment horizontal="center" vertical="center"/>
    </xf>
    <xf numFmtId="4" fontId="14" fillId="0" borderId="2" xfId="6" applyNumberFormat="1" applyFont="1" applyFill="1" applyBorder="1" applyAlignment="1">
      <alignment horizontal="center" vertical="center" wrapText="1"/>
    </xf>
    <xf numFmtId="0" fontId="8" fillId="0" borderId="12" xfId="7" applyBorder="1" applyProtection="1">
      <protection locked="0"/>
    </xf>
    <xf numFmtId="0" fontId="14" fillId="0" borderId="13" xfId="7" applyFont="1" applyFill="1" applyBorder="1" applyProtection="1">
      <protection locked="0"/>
    </xf>
    <xf numFmtId="43" fontId="6" fillId="3" borderId="9" xfId="8" applyFont="1" applyFill="1" applyBorder="1" applyAlignment="1">
      <alignment horizontal="right" vertical="top" wrapText="1"/>
    </xf>
    <xf numFmtId="0" fontId="14" fillId="0" borderId="15" xfId="7" applyFont="1" applyFill="1" applyBorder="1" applyProtection="1">
      <protection locked="0"/>
    </xf>
    <xf numFmtId="0" fontId="8" fillId="0" borderId="5" xfId="7" applyBorder="1" applyProtection="1">
      <protection locked="0"/>
    </xf>
    <xf numFmtId="0" fontId="15" fillId="0" borderId="7" xfId="7" applyFont="1" applyFill="1" applyBorder="1" applyAlignment="1" applyProtection="1">
      <alignment horizontal="left"/>
      <protection locked="0"/>
    </xf>
    <xf numFmtId="4" fontId="15"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4" fillId="0" borderId="0" xfId="7" applyFont="1" applyBorder="1" applyProtection="1"/>
    <xf numFmtId="0" fontId="14" fillId="0" borderId="2" xfId="7" applyFont="1" applyBorder="1" applyProtection="1">
      <protection locked="0"/>
    </xf>
    <xf numFmtId="4" fontId="14" fillId="0" borderId="9" xfId="7" applyNumberFormat="1" applyFont="1" applyBorder="1" applyProtection="1">
      <protection locked="0"/>
    </xf>
    <xf numFmtId="0" fontId="14" fillId="0" borderId="9" xfId="7" applyFont="1" applyBorder="1" applyProtection="1">
      <protection locked="0"/>
    </xf>
    <xf numFmtId="0" fontId="14" fillId="0" borderId="1" xfId="7" applyFont="1" applyBorder="1" applyProtection="1"/>
    <xf numFmtId="0" fontId="14" fillId="0" borderId="10" xfId="7" applyFont="1" applyBorder="1" applyProtection="1">
      <protection locked="0"/>
    </xf>
    <xf numFmtId="0" fontId="15" fillId="0" borderId="14" xfId="7" applyFont="1" applyFill="1" applyBorder="1" applyProtection="1">
      <protection locked="0"/>
    </xf>
    <xf numFmtId="0" fontId="8" fillId="0" borderId="0" xfId="7" applyFont="1" applyProtection="1">
      <protection locked="0"/>
    </xf>
    <xf numFmtId="0" fontId="14" fillId="0" borderId="12" xfId="7" applyFont="1" applyFill="1" applyBorder="1" applyAlignment="1">
      <alignment horizontal="left" vertical="center"/>
    </xf>
    <xf numFmtId="0" fontId="14" fillId="0" borderId="0" xfId="7" applyFont="1" applyFill="1" applyBorder="1" applyAlignment="1">
      <alignment wrapText="1"/>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5" fillId="0" borderId="12" xfId="7" applyFont="1" applyFill="1" applyBorder="1" applyAlignment="1">
      <alignment horizontal="center" vertical="center"/>
    </xf>
    <xf numFmtId="0" fontId="14" fillId="0" borderId="0" xfId="7" applyFont="1" applyFill="1" applyBorder="1" applyAlignment="1">
      <alignment horizontal="left" wrapText="1"/>
    </xf>
    <xf numFmtId="0" fontId="14"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5" xfId="7" applyFont="1" applyFill="1" applyBorder="1" applyProtection="1">
      <protection locked="0"/>
    </xf>
    <xf numFmtId="43" fontId="6" fillId="3" borderId="6" xfId="8" applyFont="1" applyFill="1" applyBorder="1" applyAlignment="1">
      <alignment horizontal="right" vertical="top" wrapText="1"/>
    </xf>
    <xf numFmtId="0" fontId="17" fillId="0" borderId="0" xfId="9" applyFont="1" applyFill="1" applyBorder="1" applyAlignment="1" applyProtection="1">
      <alignment vertical="top"/>
      <protection locked="0"/>
    </xf>
    <xf numFmtId="0" fontId="15" fillId="4" borderId="8" xfId="9" applyFont="1" applyFill="1" applyBorder="1" applyAlignment="1">
      <alignment horizontal="center" vertical="center" wrapText="1"/>
    </xf>
    <xf numFmtId="0" fontId="15" fillId="4" borderId="6" xfId="9" applyFont="1" applyFill="1" applyBorder="1" applyAlignment="1">
      <alignment horizontal="center" vertical="center" wrapText="1"/>
    </xf>
    <xf numFmtId="0" fontId="15"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5" fillId="4" borderId="8" xfId="9" quotePrefix="1" applyFont="1" applyFill="1" applyBorder="1" applyAlignment="1">
      <alignment horizontal="center" vertical="center" wrapText="1"/>
    </xf>
    <xf numFmtId="0" fontId="15"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8"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4" fontId="8" fillId="0" borderId="10" xfId="9" applyNumberFormat="1" applyFont="1" applyFill="1" applyBorder="1" applyAlignment="1" applyProtection="1">
      <alignment vertical="top"/>
      <protection locked="0"/>
    </xf>
    <xf numFmtId="0" fontId="14" fillId="0" borderId="5" xfId="9" quotePrefix="1" applyFont="1" applyFill="1" applyBorder="1" applyAlignment="1" applyProtection="1">
      <alignment horizontal="center" vertical="top"/>
      <protection locked="0"/>
    </xf>
    <xf numFmtId="0" fontId="15" fillId="0" borderId="7" xfId="9" applyFont="1" applyFill="1" applyBorder="1" applyAlignment="1" applyProtection="1">
      <alignment horizontal="left" vertical="top" indent="3"/>
      <protection locked="0"/>
    </xf>
    <xf numFmtId="43" fontId="13" fillId="3" borderId="9" xfId="8" applyFont="1" applyFill="1" applyBorder="1" applyAlignment="1">
      <alignment vertical="center" wrapText="1"/>
    </xf>
    <xf numFmtId="4" fontId="14"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7" fillId="0" borderId="5" xfId="9" applyNumberFormat="1" applyFont="1" applyFill="1" applyBorder="1" applyAlignment="1" applyProtection="1">
      <alignment vertical="top"/>
      <protection locked="0"/>
    </xf>
    <xf numFmtId="4" fontId="17" fillId="0" borderId="7" xfId="9" applyNumberFormat="1" applyFont="1" applyFill="1" applyBorder="1" applyAlignment="1" applyProtection="1">
      <alignment vertical="top"/>
      <protection locked="0"/>
    </xf>
    <xf numFmtId="4" fontId="15" fillId="0" borderId="9" xfId="7" applyNumberFormat="1" applyFont="1" applyFill="1" applyBorder="1" applyProtection="1">
      <protection locked="0"/>
    </xf>
    <xf numFmtId="4" fontId="15" fillId="0" borderId="2" xfId="7" applyNumberFormat="1" applyFont="1" applyFill="1" applyBorder="1" applyProtection="1">
      <protection locked="0"/>
    </xf>
    <xf numFmtId="0" fontId="15" fillId="0" borderId="12" xfId="7" applyFont="1" applyFill="1" applyBorder="1" applyAlignment="1" applyProtection="1">
      <alignment horizontal="left"/>
    </xf>
    <xf numFmtId="0" fontId="8" fillId="0" borderId="0" xfId="7" applyAlignment="1" applyProtection="1">
      <alignment horizontal="right" wrapText="1"/>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5" fillId="4" borderId="8" xfId="6" applyNumberFormat="1" applyFont="1" applyFill="1" applyBorder="1" applyAlignment="1">
      <alignment horizontal="center" vertical="center" wrapText="1"/>
    </xf>
    <xf numFmtId="4" fontId="15" fillId="4" borderId="5" xfId="6" applyNumberFormat="1" applyFont="1" applyFill="1" applyBorder="1" applyAlignment="1">
      <alignment horizontal="center" vertical="center" wrapText="1"/>
    </xf>
    <xf numFmtId="0" fontId="8" fillId="0" borderId="3" xfId="0" applyFont="1" applyBorder="1" applyProtection="1">
      <protection locked="0"/>
    </xf>
    <xf numFmtId="0" fontId="15" fillId="0" borderId="11" xfId="6" applyFont="1" applyFill="1" applyBorder="1" applyAlignment="1">
      <alignment horizontal="center" vertical="center"/>
    </xf>
    <xf numFmtId="0" fontId="15" fillId="0" borderId="2" xfId="6" applyNumberFormat="1" applyFont="1" applyFill="1" applyBorder="1" applyAlignment="1">
      <alignment horizontal="center" vertical="center" wrapText="1"/>
    </xf>
    <xf numFmtId="0" fontId="14" fillId="0" borderId="0" xfId="6" applyFont="1" applyFill="1" applyBorder="1" applyAlignment="1" applyProtection="1"/>
    <xf numFmtId="0" fontId="15" fillId="0" borderId="0" xfId="10" applyFont="1" applyFill="1" applyBorder="1" applyAlignment="1" applyProtection="1">
      <alignment horizontal="center" vertical="top"/>
      <protection hidden="1"/>
    </xf>
    <xf numFmtId="4" fontId="15"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4" fillId="0" borderId="0" xfId="10" applyFont="1" applyFill="1" applyBorder="1" applyAlignment="1" applyProtection="1">
      <alignment horizontal="left" vertical="top"/>
      <protection hidden="1"/>
    </xf>
    <xf numFmtId="0" fontId="15" fillId="0" borderId="0" xfId="0" applyFont="1" applyFill="1" applyBorder="1" applyAlignment="1" applyProtection="1">
      <alignment horizontal="left"/>
    </xf>
    <xf numFmtId="4" fontId="15" fillId="0" borderId="9" xfId="0" applyNumberFormat="1" applyFont="1" applyFill="1" applyBorder="1" applyProtection="1">
      <protection locked="0"/>
    </xf>
    <xf numFmtId="0" fontId="14" fillId="0" borderId="0" xfId="0" applyFont="1" applyFill="1" applyBorder="1" applyAlignment="1" applyProtection="1">
      <alignment horizontal="center"/>
    </xf>
    <xf numFmtId="0" fontId="14" fillId="0" borderId="0" xfId="0" applyFont="1" applyFill="1" applyBorder="1" applyAlignment="1" applyProtection="1">
      <alignment horizontal="left"/>
    </xf>
    <xf numFmtId="4" fontId="14" fillId="0" borderId="9" xfId="0" applyNumberFormat="1" applyFont="1" applyFill="1" applyBorder="1" applyProtection="1">
      <protection locked="0"/>
    </xf>
    <xf numFmtId="0" fontId="8" fillId="0" borderId="14" xfId="0" applyFont="1" applyBorder="1" applyProtection="1">
      <protection locked="0"/>
    </xf>
    <xf numFmtId="0" fontId="14" fillId="0" borderId="1" xfId="0" applyFont="1" applyFill="1" applyBorder="1" applyAlignment="1" applyProtection="1">
      <alignment horizontal="center"/>
    </xf>
    <xf numFmtId="0" fontId="14" fillId="0" borderId="1" xfId="0" applyFont="1" applyFill="1" applyBorder="1" applyAlignment="1" applyProtection="1">
      <alignment horizontal="left"/>
    </xf>
    <xf numFmtId="4" fontId="14" fillId="0" borderId="10" xfId="0" applyNumberFormat="1" applyFont="1" applyFill="1" applyBorder="1" applyProtection="1">
      <protection locked="0"/>
    </xf>
    <xf numFmtId="0" fontId="8" fillId="0" borderId="5" xfId="0" applyFont="1" applyBorder="1" applyProtection="1">
      <protection locked="0"/>
    </xf>
    <xf numFmtId="0" fontId="15" fillId="0" borderId="1" xfId="0" applyFont="1" applyFill="1" applyBorder="1" applyProtection="1">
      <protection locked="0"/>
    </xf>
    <xf numFmtId="0" fontId="15" fillId="0" borderId="1" xfId="0" applyFont="1" applyFill="1" applyBorder="1" applyAlignment="1" applyProtection="1">
      <alignment horizontal="left" indent="1"/>
      <protection locked="0"/>
    </xf>
    <xf numFmtId="4" fontId="15"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5" fillId="0" borderId="0" xfId="0" applyFont="1" applyFill="1" applyBorder="1" applyProtection="1">
      <protection locked="0"/>
    </xf>
    <xf numFmtId="0" fontId="15" fillId="0" borderId="0" xfId="0" applyFont="1" applyFill="1" applyBorder="1" applyAlignment="1" applyProtection="1">
      <alignment horizontal="left" indent="1"/>
      <protection locked="0"/>
    </xf>
    <xf numFmtId="4" fontId="15" fillId="0" borderId="0" xfId="0" applyNumberFormat="1" applyFont="1" applyFill="1" applyBorder="1" applyProtection="1">
      <protection locked="0"/>
    </xf>
    <xf numFmtId="0" fontId="15" fillId="0" borderId="0" xfId="7" applyFont="1" applyFill="1" applyBorder="1" applyAlignment="1" applyProtection="1">
      <alignment horizontal="left"/>
    </xf>
    <xf numFmtId="43" fontId="8" fillId="3" borderId="9" xfId="8" applyFont="1" applyFill="1" applyBorder="1" applyAlignment="1">
      <alignment horizontal="right" vertical="top" wrapText="1"/>
    </xf>
    <xf numFmtId="0" fontId="17"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4" fillId="0" borderId="12" xfId="9" applyFont="1" applyBorder="1" applyAlignment="1" applyProtection="1">
      <alignment vertical="top"/>
      <protection locked="0"/>
    </xf>
    <xf numFmtId="0" fontId="14"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4" fillId="0" borderId="5" xfId="9" quotePrefix="1" applyFont="1" applyBorder="1" applyAlignment="1" applyProtection="1">
      <alignment horizontal="center" vertical="top"/>
      <protection locked="0"/>
    </xf>
    <xf numFmtId="0" fontId="15" fillId="0" borderId="7" xfId="9" applyFont="1" applyBorder="1" applyAlignment="1" applyProtection="1">
      <alignment horizontal="left" vertical="top" indent="3"/>
      <protection locked="0"/>
    </xf>
    <xf numFmtId="4" fontId="14" fillId="0" borderId="6" xfId="9" applyNumberFormat="1" applyFont="1" applyBorder="1" applyAlignment="1" applyProtection="1">
      <alignment vertical="top"/>
      <protection locked="0"/>
    </xf>
    <xf numFmtId="4" fontId="14" fillId="0" borderId="7" xfId="9" applyNumberFormat="1" applyFont="1" applyBorder="1" applyAlignment="1" applyProtection="1">
      <alignment vertical="top"/>
      <protection locked="0"/>
    </xf>
    <xf numFmtId="4" fontId="14" fillId="0" borderId="2" xfId="9" applyNumberFormat="1" applyFont="1" applyBorder="1" applyAlignment="1" applyProtection="1">
      <alignment vertical="top"/>
      <protection locked="0"/>
    </xf>
    <xf numFmtId="0" fontId="14" fillId="0" borderId="3"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4" xfId="9" applyNumberFormat="1" applyFont="1" applyBorder="1" applyAlignment="1" applyProtection="1">
      <alignment vertical="top"/>
      <protection locked="0"/>
    </xf>
    <xf numFmtId="4" fontId="15" fillId="0" borderId="5" xfId="9" applyNumberFormat="1" applyFont="1" applyBorder="1" applyAlignment="1" applyProtection="1">
      <alignment vertical="top"/>
      <protection locked="0"/>
    </xf>
    <xf numFmtId="4" fontId="15" fillId="0" borderId="7" xfId="9" applyNumberFormat="1" applyFont="1" applyBorder="1" applyAlignment="1" applyProtection="1">
      <alignment vertical="top"/>
      <protection locked="0"/>
    </xf>
    <xf numFmtId="4" fontId="14" fillId="0" borderId="10" xfId="9" applyNumberFormat="1" applyFont="1" applyBorder="1" applyAlignment="1" applyProtection="1">
      <alignment vertical="top"/>
      <protection locked="0"/>
    </xf>
    <xf numFmtId="0" fontId="15" fillId="0" borderId="12" xfId="9" applyFont="1" applyBorder="1" applyAlignment="1">
      <alignment horizontal="left" vertical="top"/>
    </xf>
    <xf numFmtId="0" fontId="15" fillId="0" borderId="0" xfId="9" applyFont="1" applyAlignment="1">
      <alignment horizontal="justify" vertical="top" wrapText="1"/>
    </xf>
    <xf numFmtId="4" fontId="15" fillId="0" borderId="2" xfId="9" applyNumberFormat="1" applyFont="1" applyBorder="1" applyAlignment="1" applyProtection="1">
      <alignment vertical="top"/>
      <protection locked="0"/>
    </xf>
    <xf numFmtId="0" fontId="14" fillId="0" borderId="12" xfId="9" applyFont="1" applyBorder="1" applyAlignment="1">
      <alignment horizontal="center" vertical="top"/>
    </xf>
    <xf numFmtId="0" fontId="14" fillId="0" borderId="0" xfId="9" applyFont="1" applyAlignment="1">
      <alignment horizontal="left" vertical="top" wrapText="1"/>
    </xf>
    <xf numFmtId="4" fontId="14" fillId="0" borderId="9"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8" fillId="0" borderId="13" xfId="10" applyNumberFormat="1" applyFont="1" applyFill="1" applyBorder="1" applyAlignment="1" applyProtection="1">
      <alignment vertical="top"/>
      <protection locked="0"/>
    </xf>
    <xf numFmtId="4" fontId="14" fillId="0" borderId="9" xfId="10" applyNumberFormat="1" applyFont="1" applyFill="1" applyBorder="1" applyAlignment="1" applyProtection="1">
      <alignment vertical="top"/>
      <protection locked="0"/>
    </xf>
    <xf numFmtId="0" fontId="15" fillId="0" borderId="12" xfId="9" applyFont="1" applyBorder="1" applyAlignment="1">
      <alignment vertical="top"/>
    </xf>
    <xf numFmtId="0" fontId="15" fillId="0" borderId="0" xfId="9" applyFont="1" applyAlignment="1">
      <alignment vertical="top"/>
    </xf>
    <xf numFmtId="0" fontId="15" fillId="0" borderId="12" xfId="10" applyFont="1" applyBorder="1" applyAlignment="1">
      <alignment horizontal="center" vertical="top"/>
    </xf>
    <xf numFmtId="0" fontId="14" fillId="0" borderId="5" xfId="9" quotePrefix="1" applyFont="1" applyBorder="1" applyAlignment="1">
      <alignment horizontal="center" vertical="top"/>
    </xf>
    <xf numFmtId="0" fontId="15" fillId="0" borderId="7"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5" fillId="4" borderId="5" xfId="9" applyFont="1" applyFill="1" applyBorder="1" applyAlignment="1" applyProtection="1">
      <alignment horizontal="center" vertical="center" wrapText="1"/>
      <protection locked="0"/>
    </xf>
    <xf numFmtId="0" fontId="15" fillId="4" borderId="7" xfId="9" applyFont="1" applyFill="1" applyBorder="1" applyAlignment="1" applyProtection="1">
      <alignment horizontal="center" vertical="center" wrapText="1"/>
      <protection locked="0"/>
    </xf>
    <xf numFmtId="0" fontId="15" fillId="4" borderId="8" xfId="9" applyFont="1" applyFill="1" applyBorder="1" applyAlignment="1" applyProtection="1">
      <alignment horizontal="center" vertical="center" wrapText="1"/>
      <protection locked="0"/>
    </xf>
    <xf numFmtId="0" fontId="15" fillId="4" borderId="3" xfId="9" applyFont="1" applyFill="1" applyBorder="1" applyAlignment="1">
      <alignment horizontal="center" vertical="center"/>
    </xf>
    <xf numFmtId="0" fontId="15" fillId="4" borderId="4" xfId="9" applyFont="1" applyFill="1" applyBorder="1" applyAlignment="1">
      <alignment horizontal="center" vertical="center"/>
    </xf>
    <xf numFmtId="0" fontId="15" fillId="4" borderId="12" xfId="9" applyFont="1" applyFill="1" applyBorder="1" applyAlignment="1">
      <alignment horizontal="center" vertical="center"/>
    </xf>
    <xf numFmtId="0" fontId="15" fillId="4" borderId="13" xfId="9" applyFont="1" applyFill="1" applyBorder="1" applyAlignment="1">
      <alignment horizontal="center" vertical="center"/>
    </xf>
    <xf numFmtId="0" fontId="15" fillId="4" borderId="14" xfId="9" applyFont="1" applyFill="1" applyBorder="1" applyAlignment="1">
      <alignment horizontal="center" vertical="center"/>
    </xf>
    <xf numFmtId="0" fontId="15" fillId="4" borderId="15" xfId="9" applyFont="1" applyFill="1" applyBorder="1" applyAlignment="1">
      <alignment horizontal="center" vertical="center"/>
    </xf>
    <xf numFmtId="0" fontId="15" fillId="4" borderId="2" xfId="9" applyFont="1" applyFill="1" applyBorder="1" applyAlignment="1">
      <alignment horizontal="center" vertical="center" wrapText="1"/>
    </xf>
    <xf numFmtId="0" fontId="15" fillId="4" borderId="10" xfId="9" applyFont="1" applyFill="1" applyBorder="1" applyAlignment="1">
      <alignment horizontal="center" vertical="center" wrapText="1"/>
    </xf>
    <xf numFmtId="0" fontId="15" fillId="4" borderId="3" xfId="9" applyFont="1" applyFill="1" applyBorder="1" applyAlignment="1">
      <alignment horizontal="center" vertical="center" wrapText="1"/>
    </xf>
    <xf numFmtId="0" fontId="15" fillId="4" borderId="4" xfId="9" applyFont="1" applyFill="1" applyBorder="1" applyAlignment="1">
      <alignment horizontal="center" vertical="center" wrapText="1"/>
    </xf>
    <xf numFmtId="0" fontId="15" fillId="4" borderId="12" xfId="9" applyFont="1" applyFill="1" applyBorder="1" applyAlignment="1">
      <alignment horizontal="center" vertical="center" wrapText="1"/>
    </xf>
    <xf numFmtId="0" fontId="15" fillId="4" borderId="13" xfId="9" applyFont="1" applyFill="1" applyBorder="1" applyAlignment="1">
      <alignment horizontal="center" vertical="center" wrapText="1"/>
    </xf>
    <xf numFmtId="0" fontId="15" fillId="4" borderId="14" xfId="9" applyFont="1" applyFill="1" applyBorder="1" applyAlignment="1">
      <alignment horizontal="center" vertical="center" wrapText="1"/>
    </xf>
    <xf numFmtId="0" fontId="15" fillId="4" borderId="15" xfId="9" applyFont="1" applyFill="1" applyBorder="1" applyAlignment="1">
      <alignment horizontal="center" vertical="center" wrapText="1"/>
    </xf>
    <xf numFmtId="0" fontId="8" fillId="0" borderId="0" xfId="7" applyAlignment="1" applyProtection="1">
      <alignment horizontal="center"/>
      <protection locked="0"/>
    </xf>
    <xf numFmtId="0" fontId="15" fillId="0" borderId="12" xfId="9" applyFont="1" applyBorder="1" applyAlignment="1">
      <alignment horizontal="left" vertical="top" wrapText="1"/>
    </xf>
    <xf numFmtId="0" fontId="15" fillId="0" borderId="13" xfId="9" applyFont="1" applyBorder="1" applyAlignment="1">
      <alignment horizontal="left" vertical="top" wrapText="1"/>
    </xf>
    <xf numFmtId="0" fontId="8" fillId="0" borderId="1" xfId="7" applyBorder="1" applyAlignment="1" applyProtection="1">
      <alignment horizontal="center"/>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5" fillId="4" borderId="5" xfId="6" applyFont="1" applyFill="1" applyBorder="1" applyAlignment="1" applyProtection="1">
      <alignment horizontal="center" vertical="center" wrapText="1"/>
      <protection locked="0"/>
    </xf>
    <xf numFmtId="0" fontId="15" fillId="4" borderId="7" xfId="6" applyFont="1" applyFill="1" applyBorder="1" applyAlignment="1" applyProtection="1">
      <alignment horizontal="center" vertical="center" wrapText="1"/>
      <protection locked="0"/>
    </xf>
    <xf numFmtId="0" fontId="15" fillId="4" borderId="8" xfId="6" applyFont="1" applyFill="1" applyBorder="1" applyAlignment="1" applyProtection="1">
      <alignment horizontal="center" vertical="center" wrapText="1"/>
      <protection locked="0"/>
    </xf>
    <xf numFmtId="0" fontId="15" fillId="4" borderId="3" xfId="6" applyFont="1" applyFill="1" applyBorder="1" applyAlignment="1">
      <alignment horizontal="center" vertical="center"/>
    </xf>
    <xf numFmtId="0" fontId="15" fillId="4" borderId="4" xfId="6" applyFont="1" applyFill="1" applyBorder="1" applyAlignment="1">
      <alignment horizontal="center" vertical="center"/>
    </xf>
    <xf numFmtId="0" fontId="15" fillId="4" borderId="12" xfId="6" applyFont="1" applyFill="1" applyBorder="1" applyAlignment="1">
      <alignment horizontal="center" vertical="center"/>
    </xf>
    <xf numFmtId="0" fontId="15" fillId="4" borderId="13" xfId="6" applyFont="1" applyFill="1" applyBorder="1" applyAlignment="1">
      <alignment horizontal="center" vertical="center"/>
    </xf>
    <xf numFmtId="0" fontId="15" fillId="4" borderId="14" xfId="6" applyFont="1" applyFill="1" applyBorder="1" applyAlignment="1">
      <alignment horizontal="center" vertical="center"/>
    </xf>
    <xf numFmtId="0" fontId="15" fillId="4" borderId="15" xfId="6" applyFont="1" applyFill="1" applyBorder="1" applyAlignment="1">
      <alignment horizontal="center" vertical="center"/>
    </xf>
    <xf numFmtId="4" fontId="15" fillId="4" borderId="2" xfId="6" applyNumberFormat="1" applyFont="1" applyFill="1" applyBorder="1" applyAlignment="1">
      <alignment horizontal="center" vertical="center" wrapText="1"/>
    </xf>
    <xf numFmtId="4" fontId="15"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5" fillId="0" borderId="0" xfId="0" applyFont="1" applyBorder="1" applyAlignment="1">
      <alignment horizontal="center"/>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15" fillId="4" borderId="11" xfId="6" applyFont="1" applyFill="1" applyBorder="1" applyAlignment="1">
      <alignment horizontal="center" vertical="center"/>
    </xf>
    <xf numFmtId="0" fontId="15" fillId="4" borderId="0" xfId="6" applyFont="1" applyFill="1" applyBorder="1" applyAlignment="1">
      <alignment horizontal="center" vertical="center"/>
    </xf>
    <xf numFmtId="0" fontId="15" fillId="4" borderId="1" xfId="6"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zoomScaleNormal="100" workbookViewId="0">
      <selection activeCell="L32" sqref="L32"/>
    </sheetView>
  </sheetViews>
  <sheetFormatPr baseColWidth="10" defaultRowHeight="11.25" x14ac:dyDescent="0.25"/>
  <cols>
    <col min="1" max="1" width="11.42578125" style="265"/>
    <col min="2" max="2" width="1.5703125" style="265" customWidth="1"/>
    <col min="3" max="3" width="53.5703125" style="265" customWidth="1"/>
    <col min="4" max="4" width="15.28515625" style="265" customWidth="1"/>
    <col min="5" max="5" width="17" style="265" customWidth="1"/>
    <col min="6" max="6" width="15.28515625" style="265" customWidth="1"/>
    <col min="7" max="7" width="18" style="265" customWidth="1"/>
    <col min="8" max="8" width="19.140625" style="265" customWidth="1"/>
    <col min="9" max="9" width="15.28515625" style="265" customWidth="1"/>
    <col min="10" max="16384" width="11.42578125" style="265"/>
  </cols>
  <sheetData>
    <row r="1" spans="2:9" s="260" customFormat="1" ht="39.950000000000003" customHeight="1" x14ac:dyDescent="0.25">
      <c r="B1" s="303" t="s">
        <v>471</v>
      </c>
      <c r="C1" s="304"/>
      <c r="D1" s="304"/>
      <c r="E1" s="304"/>
      <c r="F1" s="304"/>
      <c r="G1" s="304"/>
      <c r="H1" s="304"/>
      <c r="I1" s="305"/>
    </row>
    <row r="2" spans="2:9" s="260" customFormat="1" x14ac:dyDescent="0.25">
      <c r="B2" s="306" t="s">
        <v>333</v>
      </c>
      <c r="C2" s="307"/>
      <c r="D2" s="304" t="s">
        <v>434</v>
      </c>
      <c r="E2" s="304"/>
      <c r="F2" s="304"/>
      <c r="G2" s="304"/>
      <c r="H2" s="304"/>
      <c r="I2" s="312" t="s">
        <v>334</v>
      </c>
    </row>
    <row r="3" spans="2:9" s="261" customFormat="1" ht="24.95" customHeight="1" x14ac:dyDescent="0.25">
      <c r="B3" s="308"/>
      <c r="C3" s="309"/>
      <c r="D3" s="194" t="s">
        <v>262</v>
      </c>
      <c r="E3" s="195" t="s">
        <v>335</v>
      </c>
      <c r="F3" s="195" t="s">
        <v>206</v>
      </c>
      <c r="G3" s="195" t="s">
        <v>208</v>
      </c>
      <c r="H3" s="196" t="s">
        <v>336</v>
      </c>
      <c r="I3" s="313"/>
    </row>
    <row r="4" spans="2:9" s="261" customFormat="1" x14ac:dyDescent="0.25">
      <c r="B4" s="310"/>
      <c r="C4" s="311"/>
      <c r="D4" s="198" t="s">
        <v>337</v>
      </c>
      <c r="E4" s="199" t="s">
        <v>338</v>
      </c>
      <c r="F4" s="199" t="s">
        <v>435</v>
      </c>
      <c r="G4" s="199" t="s">
        <v>339</v>
      </c>
      <c r="H4" s="199" t="s">
        <v>74</v>
      </c>
      <c r="I4" s="199" t="s">
        <v>436</v>
      </c>
    </row>
    <row r="5" spans="2:9" x14ac:dyDescent="0.25">
      <c r="B5" s="262"/>
      <c r="C5" s="263" t="s">
        <v>340</v>
      </c>
      <c r="D5" s="264"/>
      <c r="E5" s="264"/>
      <c r="F5" s="264"/>
      <c r="G5" s="264"/>
      <c r="H5" s="264"/>
      <c r="I5" s="264"/>
    </row>
    <row r="6" spans="2:9" x14ac:dyDescent="0.25">
      <c r="B6" s="266"/>
      <c r="C6" s="267" t="s">
        <v>341</v>
      </c>
      <c r="D6" s="268"/>
      <c r="E6" s="268"/>
      <c r="F6" s="268"/>
      <c r="G6" s="268"/>
      <c r="H6" s="268"/>
      <c r="I6" s="268"/>
    </row>
    <row r="7" spans="2:9" x14ac:dyDescent="0.25">
      <c r="B7" s="262"/>
      <c r="C7" s="263" t="s">
        <v>342</v>
      </c>
      <c r="D7" s="268"/>
      <c r="E7" s="268"/>
      <c r="F7" s="268"/>
      <c r="G7" s="268"/>
      <c r="H7" s="268"/>
      <c r="I7" s="268"/>
    </row>
    <row r="8" spans="2:9" x14ac:dyDescent="0.25">
      <c r="B8" s="262"/>
      <c r="C8" s="263" t="s">
        <v>343</v>
      </c>
      <c r="D8" s="268"/>
      <c r="E8" s="268"/>
      <c r="F8" s="268"/>
      <c r="G8" s="268"/>
      <c r="H8" s="268"/>
      <c r="I8" s="268"/>
    </row>
    <row r="9" spans="2:9" x14ac:dyDescent="0.25">
      <c r="B9" s="262"/>
      <c r="C9" s="263" t="s">
        <v>344</v>
      </c>
      <c r="D9" s="268"/>
      <c r="E9" s="268"/>
      <c r="F9" s="268"/>
      <c r="G9" s="268"/>
      <c r="H9" s="268"/>
      <c r="I9" s="268"/>
    </row>
    <row r="10" spans="2:9" x14ac:dyDescent="0.25">
      <c r="B10" s="266"/>
      <c r="C10" s="267" t="s">
        <v>345</v>
      </c>
      <c r="D10" s="268"/>
      <c r="E10" s="268"/>
      <c r="F10" s="268"/>
      <c r="G10" s="268"/>
      <c r="H10" s="268"/>
      <c r="I10" s="268"/>
    </row>
    <row r="11" spans="2:9" ht="15" x14ac:dyDescent="0.25">
      <c r="B11" s="269"/>
      <c r="C11" s="263" t="s">
        <v>460</v>
      </c>
      <c r="D11" s="270">
        <v>8276040</v>
      </c>
      <c r="E11" s="270">
        <v>2859159.22</v>
      </c>
      <c r="F11" s="268">
        <f>D11+E11</f>
        <v>11135199.220000001</v>
      </c>
      <c r="G11" s="270">
        <v>8780265.6699999999</v>
      </c>
      <c r="H11" s="270">
        <v>8780265.6699999999</v>
      </c>
      <c r="I11" s="268">
        <f>H11-D11</f>
        <v>504225.66999999993</v>
      </c>
    </row>
    <row r="12" spans="2:9" ht="22.5" x14ac:dyDescent="0.25">
      <c r="B12" s="269"/>
      <c r="C12" s="263" t="s">
        <v>461</v>
      </c>
      <c r="D12" s="270">
        <v>0</v>
      </c>
      <c r="E12" s="270">
        <v>44992247.259999998</v>
      </c>
      <c r="F12" s="268">
        <f t="shared" ref="F12:F15" si="0">D12+E12</f>
        <v>44992247.259999998</v>
      </c>
      <c r="G12" s="270">
        <v>44992247.259999998</v>
      </c>
      <c r="H12" s="270">
        <v>44992247.259999998</v>
      </c>
      <c r="I12" s="268">
        <f t="shared" ref="I12:I15" si="1">H12-D12</f>
        <v>44992247.259999998</v>
      </c>
    </row>
    <row r="13" spans="2:9" ht="22.5" x14ac:dyDescent="0.25">
      <c r="B13" s="269"/>
      <c r="C13" s="263" t="s">
        <v>462</v>
      </c>
      <c r="D13" s="270">
        <v>55505491.729999997</v>
      </c>
      <c r="E13" s="270">
        <v>6338568.2199999997</v>
      </c>
      <c r="F13" s="268">
        <f t="shared" si="0"/>
        <v>61844059.949999996</v>
      </c>
      <c r="G13" s="270">
        <v>60985036.560000002</v>
      </c>
      <c r="H13" s="270">
        <v>60985036.560000002</v>
      </c>
      <c r="I13" s="268">
        <f t="shared" si="1"/>
        <v>5479544.8300000057</v>
      </c>
    </row>
    <row r="14" spans="2:9" x14ac:dyDescent="0.25">
      <c r="B14" s="262"/>
      <c r="C14" s="263" t="s">
        <v>346</v>
      </c>
      <c r="D14" s="268">
        <v>0</v>
      </c>
      <c r="E14" s="270">
        <v>0</v>
      </c>
      <c r="F14" s="268">
        <f t="shared" si="0"/>
        <v>0</v>
      </c>
      <c r="G14" s="270">
        <v>0</v>
      </c>
      <c r="H14" s="270">
        <v>0</v>
      </c>
      <c r="I14" s="268">
        <f t="shared" si="1"/>
        <v>0</v>
      </c>
    </row>
    <row r="15" spans="2:9" x14ac:dyDescent="0.25">
      <c r="B15" s="262"/>
      <c r="D15" s="271">
        <v>0</v>
      </c>
      <c r="E15" s="271">
        <v>0</v>
      </c>
      <c r="F15" s="268">
        <f t="shared" si="0"/>
        <v>0</v>
      </c>
      <c r="G15" s="271">
        <v>0</v>
      </c>
      <c r="H15" s="271">
        <v>0</v>
      </c>
      <c r="I15" s="268">
        <f t="shared" si="1"/>
        <v>0</v>
      </c>
    </row>
    <row r="16" spans="2:9" x14ac:dyDescent="0.25">
      <c r="B16" s="272"/>
      <c r="C16" s="273" t="s">
        <v>347</v>
      </c>
      <c r="D16" s="274">
        <f>SUM(D11:D15)</f>
        <v>63781531.729999997</v>
      </c>
      <c r="E16" s="274">
        <f>SUM(E11:E15)</f>
        <v>54189974.699999996</v>
      </c>
      <c r="F16" s="274">
        <f>SUM(F11:F15)</f>
        <v>117971506.42999999</v>
      </c>
      <c r="G16" s="274">
        <f>SUM(G11:G15)</f>
        <v>114757549.49000001</v>
      </c>
      <c r="H16" s="275">
        <f>SUM(H11:H15)</f>
        <v>114757549.49000001</v>
      </c>
      <c r="I16" s="276"/>
    </row>
    <row r="17" spans="2:9" x14ac:dyDescent="0.25">
      <c r="B17" s="277"/>
      <c r="C17" s="278"/>
      <c r="D17" s="279"/>
      <c r="E17" s="279"/>
      <c r="F17" s="280"/>
      <c r="G17" s="281" t="s">
        <v>437</v>
      </c>
      <c r="H17" s="282"/>
      <c r="I17" s="283"/>
    </row>
    <row r="18" spans="2:9" x14ac:dyDescent="0.25">
      <c r="B18" s="314" t="s">
        <v>438</v>
      </c>
      <c r="C18" s="315"/>
      <c r="D18" s="304" t="s">
        <v>434</v>
      </c>
      <c r="E18" s="304"/>
      <c r="F18" s="304"/>
      <c r="G18" s="304"/>
      <c r="H18" s="304"/>
      <c r="I18" s="312" t="s">
        <v>334</v>
      </c>
    </row>
    <row r="19" spans="2:9" ht="22.5" x14ac:dyDescent="0.25">
      <c r="B19" s="316"/>
      <c r="C19" s="317"/>
      <c r="D19" s="194" t="s">
        <v>262</v>
      </c>
      <c r="E19" s="195" t="s">
        <v>335</v>
      </c>
      <c r="F19" s="195" t="s">
        <v>206</v>
      </c>
      <c r="G19" s="195" t="s">
        <v>208</v>
      </c>
      <c r="H19" s="196" t="s">
        <v>336</v>
      </c>
      <c r="I19" s="313"/>
    </row>
    <row r="20" spans="2:9" x14ac:dyDescent="0.25">
      <c r="B20" s="318"/>
      <c r="C20" s="319"/>
      <c r="D20" s="198" t="s">
        <v>337</v>
      </c>
      <c r="E20" s="199" t="s">
        <v>338</v>
      </c>
      <c r="F20" s="199" t="s">
        <v>435</v>
      </c>
      <c r="G20" s="199" t="s">
        <v>339</v>
      </c>
      <c r="H20" s="199" t="s">
        <v>74</v>
      </c>
      <c r="I20" s="199" t="s">
        <v>436</v>
      </c>
    </row>
    <row r="21" spans="2:9" x14ac:dyDescent="0.25">
      <c r="B21" s="284" t="s">
        <v>463</v>
      </c>
      <c r="C21" s="285"/>
      <c r="D21" s="286"/>
      <c r="E21" s="286"/>
      <c r="F21" s="286"/>
      <c r="G21" s="286"/>
      <c r="H21" s="286"/>
      <c r="I21" s="286"/>
    </row>
    <row r="22" spans="2:9" x14ac:dyDescent="0.25">
      <c r="B22" s="287"/>
      <c r="C22" s="288" t="s">
        <v>340</v>
      </c>
      <c r="D22" s="289"/>
      <c r="E22" s="289"/>
      <c r="F22" s="289"/>
      <c r="G22" s="289"/>
      <c r="H22" s="289"/>
      <c r="I22" s="289"/>
    </row>
    <row r="23" spans="2:9" x14ac:dyDescent="0.25">
      <c r="B23" s="287"/>
      <c r="C23" s="288" t="s">
        <v>341</v>
      </c>
      <c r="D23" s="289"/>
      <c r="E23" s="289"/>
      <c r="F23" s="289"/>
      <c r="G23" s="289"/>
      <c r="H23" s="289"/>
      <c r="I23" s="289"/>
    </row>
    <row r="24" spans="2:9" x14ac:dyDescent="0.25">
      <c r="B24" s="287"/>
      <c r="C24" s="288" t="s">
        <v>342</v>
      </c>
      <c r="D24" s="289"/>
      <c r="E24" s="289"/>
      <c r="F24" s="289"/>
      <c r="G24" s="289"/>
      <c r="H24" s="289"/>
      <c r="I24" s="289"/>
    </row>
    <row r="25" spans="2:9" x14ac:dyDescent="0.25">
      <c r="B25" s="287"/>
      <c r="C25" s="288" t="s">
        <v>343</v>
      </c>
      <c r="D25" s="289"/>
      <c r="E25" s="289"/>
      <c r="F25" s="289"/>
      <c r="G25" s="289"/>
      <c r="H25" s="289"/>
      <c r="I25" s="289"/>
    </row>
    <row r="26" spans="2:9" x14ac:dyDescent="0.25">
      <c r="B26" s="287"/>
      <c r="C26" s="288" t="s">
        <v>464</v>
      </c>
      <c r="D26" s="289"/>
      <c r="E26" s="289"/>
      <c r="F26" s="289"/>
      <c r="G26" s="289"/>
      <c r="H26" s="289"/>
      <c r="I26" s="289"/>
    </row>
    <row r="27" spans="2:9" x14ac:dyDescent="0.25">
      <c r="B27" s="287"/>
      <c r="C27" s="288" t="s">
        <v>465</v>
      </c>
      <c r="D27" s="289"/>
      <c r="E27" s="289"/>
      <c r="F27" s="289"/>
      <c r="G27" s="289"/>
      <c r="H27" s="289"/>
      <c r="I27" s="289"/>
    </row>
    <row r="28" spans="2:9" ht="22.5" x14ac:dyDescent="0.25">
      <c r="B28" s="287"/>
      <c r="C28" s="288" t="s">
        <v>466</v>
      </c>
      <c r="D28" s="289"/>
      <c r="E28" s="289"/>
      <c r="F28" s="289"/>
      <c r="G28" s="289"/>
      <c r="H28" s="289"/>
      <c r="I28" s="289"/>
    </row>
    <row r="29" spans="2:9" ht="22.5" x14ac:dyDescent="0.25">
      <c r="B29" s="287"/>
      <c r="C29" s="288" t="s">
        <v>462</v>
      </c>
      <c r="D29" s="289"/>
      <c r="E29" s="289"/>
      <c r="F29" s="289"/>
      <c r="G29" s="289"/>
      <c r="H29" s="289"/>
      <c r="I29" s="289"/>
    </row>
    <row r="30" spans="2:9" x14ac:dyDescent="0.25">
      <c r="B30" s="287"/>
      <c r="C30" s="288"/>
      <c r="D30" s="289"/>
      <c r="E30" s="289"/>
      <c r="F30" s="289"/>
      <c r="G30" s="289"/>
      <c r="H30" s="289"/>
      <c r="I30" s="289"/>
    </row>
    <row r="31" spans="2:9" ht="36.75" customHeight="1" x14ac:dyDescent="0.25">
      <c r="B31" s="321" t="s">
        <v>467</v>
      </c>
      <c r="C31" s="322"/>
      <c r="D31" s="290"/>
      <c r="E31" s="290"/>
      <c r="F31" s="290"/>
      <c r="G31" s="290"/>
      <c r="H31" s="290"/>
      <c r="I31" s="290"/>
    </row>
    <row r="32" spans="2:9" x14ac:dyDescent="0.25">
      <c r="B32" s="287"/>
      <c r="C32" s="288" t="s">
        <v>341</v>
      </c>
      <c r="D32" s="289"/>
      <c r="E32" s="289"/>
      <c r="F32" s="289"/>
      <c r="G32" s="289"/>
      <c r="H32" s="289"/>
      <c r="I32" s="289"/>
    </row>
    <row r="33" spans="2:9" x14ac:dyDescent="0.25">
      <c r="B33" s="287"/>
      <c r="C33" s="288" t="s">
        <v>468</v>
      </c>
      <c r="D33" s="289"/>
      <c r="E33" s="289"/>
      <c r="F33" s="289"/>
      <c r="G33" s="289"/>
      <c r="H33" s="289"/>
      <c r="I33" s="289"/>
    </row>
    <row r="34" spans="2:9" x14ac:dyDescent="0.25">
      <c r="B34" s="287"/>
      <c r="C34" s="288" t="s">
        <v>469</v>
      </c>
      <c r="D34" s="291">
        <v>8276040</v>
      </c>
      <c r="E34" s="270">
        <v>2859159.22</v>
      </c>
      <c r="F34" s="289">
        <f>D34+E34</f>
        <v>11135199.220000001</v>
      </c>
      <c r="G34" s="270">
        <v>8780265.6699999999</v>
      </c>
      <c r="H34" s="270">
        <v>8780265.6699999999</v>
      </c>
      <c r="I34" s="289">
        <f>H34-D34</f>
        <v>504225.66999999993</v>
      </c>
    </row>
    <row r="35" spans="2:9" ht="22.5" x14ac:dyDescent="0.25">
      <c r="B35" s="287"/>
      <c r="C35" s="288" t="s">
        <v>462</v>
      </c>
      <c r="D35" s="292">
        <v>0</v>
      </c>
      <c r="E35" s="270">
        <v>44992247.259999998</v>
      </c>
      <c r="F35" s="289">
        <f t="shared" ref="F35:F38" si="2">D35+E35</f>
        <v>44992247.259999998</v>
      </c>
      <c r="G35" s="270">
        <v>44992247.259999998</v>
      </c>
      <c r="H35" s="270">
        <v>44992247.259999998</v>
      </c>
      <c r="I35" s="289">
        <f t="shared" ref="I35:I38" si="3">H35-D35</f>
        <v>44992247.259999998</v>
      </c>
    </row>
    <row r="36" spans="2:9" x14ac:dyDescent="0.25">
      <c r="B36" s="287"/>
      <c r="C36" s="288"/>
      <c r="D36" s="292">
        <v>55505491.729999997</v>
      </c>
      <c r="E36" s="270">
        <v>6338568.2199999997</v>
      </c>
      <c r="F36" s="289">
        <f t="shared" si="2"/>
        <v>61844059.949999996</v>
      </c>
      <c r="G36" s="270">
        <v>60985036.560000002</v>
      </c>
      <c r="H36" s="270">
        <v>60985036.560000002</v>
      </c>
      <c r="I36" s="289">
        <f t="shared" si="3"/>
        <v>5479544.8300000057</v>
      </c>
    </row>
    <row r="37" spans="2:9" x14ac:dyDescent="0.25">
      <c r="B37" s="293" t="s">
        <v>470</v>
      </c>
      <c r="C37" s="294"/>
      <c r="D37" s="290">
        <v>0</v>
      </c>
      <c r="E37" s="290">
        <v>0</v>
      </c>
      <c r="F37" s="289">
        <f t="shared" si="2"/>
        <v>0</v>
      </c>
      <c r="G37" s="290">
        <v>0</v>
      </c>
      <c r="H37" s="290">
        <v>0</v>
      </c>
      <c r="I37" s="289">
        <f t="shared" si="3"/>
        <v>0</v>
      </c>
    </row>
    <row r="38" spans="2:9" x14ac:dyDescent="0.25">
      <c r="B38" s="295"/>
      <c r="C38" s="288" t="s">
        <v>346</v>
      </c>
      <c r="D38" s="290">
        <v>0</v>
      </c>
      <c r="E38" s="290">
        <v>0</v>
      </c>
      <c r="F38" s="289">
        <f t="shared" si="2"/>
        <v>0</v>
      </c>
      <c r="G38" s="290">
        <v>0</v>
      </c>
      <c r="H38" s="290">
        <v>0</v>
      </c>
      <c r="I38" s="289">
        <f t="shared" si="3"/>
        <v>0</v>
      </c>
    </row>
    <row r="39" spans="2:9" x14ac:dyDescent="0.25">
      <c r="B39" s="296"/>
      <c r="C39" s="297" t="s">
        <v>347</v>
      </c>
      <c r="D39" s="274">
        <f>SUM(D34:D38)</f>
        <v>63781531.729999997</v>
      </c>
      <c r="E39" s="274">
        <f>SUM(E34:E38)</f>
        <v>54189974.699999996</v>
      </c>
      <c r="F39" s="274">
        <f>SUM(F34:F38)</f>
        <v>117971506.42999999</v>
      </c>
      <c r="G39" s="274">
        <f>SUM(G34:G38)</f>
        <v>114757549.49000001</v>
      </c>
      <c r="H39" s="274">
        <f>SUM(H34:H38)</f>
        <v>114757549.49000001</v>
      </c>
      <c r="I39" s="276"/>
    </row>
    <row r="40" spans="2:9" x14ac:dyDescent="0.25">
      <c r="B40" s="298"/>
      <c r="C40" s="278"/>
      <c r="D40" s="279"/>
      <c r="E40" s="279"/>
      <c r="F40" s="279"/>
      <c r="G40" s="281" t="s">
        <v>437</v>
      </c>
      <c r="H40" s="299"/>
      <c r="I40" s="283"/>
    </row>
    <row r="41" spans="2:9" x14ac:dyDescent="0.25">
      <c r="B41" s="300" t="s">
        <v>228</v>
      </c>
    </row>
    <row r="42" spans="2:9" ht="15" x14ac:dyDescent="0.25">
      <c r="C42" s="301"/>
    </row>
    <row r="43" spans="2:9" ht="15" x14ac:dyDescent="0.25">
      <c r="C43" s="302"/>
    </row>
    <row r="44" spans="2:9" ht="15" x14ac:dyDescent="0.25">
      <c r="C44" s="302"/>
    </row>
    <row r="48" spans="2:9" x14ac:dyDescent="0.2">
      <c r="C48" s="320" t="s">
        <v>440</v>
      </c>
      <c r="D48" s="320"/>
      <c r="E48" s="300"/>
      <c r="F48" s="300"/>
      <c r="G48" s="323"/>
      <c r="H48" s="323"/>
    </row>
    <row r="49" spans="3:8" x14ac:dyDescent="0.2">
      <c r="C49" s="320" t="s">
        <v>443</v>
      </c>
      <c r="D49" s="320"/>
      <c r="E49" s="300"/>
      <c r="F49" s="300"/>
      <c r="G49" s="320" t="s">
        <v>473</v>
      </c>
      <c r="H49" s="320"/>
    </row>
    <row r="50" spans="3:8" x14ac:dyDescent="0.2">
      <c r="C50" s="320" t="s">
        <v>446</v>
      </c>
      <c r="D50" s="320"/>
      <c r="E50" s="300"/>
      <c r="F50" s="300"/>
      <c r="G50" s="320" t="s">
        <v>193</v>
      </c>
      <c r="H50" s="320"/>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workbookViewId="0">
      <selection activeCell="H37" sqref="H37"/>
    </sheetView>
  </sheetViews>
  <sheetFormatPr baseColWidth="10" defaultColWidth="10.28515625" defaultRowHeight="11.25" x14ac:dyDescent="0.25"/>
  <cols>
    <col min="1" max="1" width="10.28515625" style="200"/>
    <col min="2" max="2" width="1.5703125" style="200" customWidth="1"/>
    <col min="3" max="3" width="43.5703125" style="200" customWidth="1"/>
    <col min="4" max="4" width="15.28515625" style="200" customWidth="1"/>
    <col min="5" max="5" width="17" style="200" customWidth="1"/>
    <col min="6" max="7" width="15.28515625" style="200" customWidth="1"/>
    <col min="8" max="8" width="16.140625" style="200" customWidth="1"/>
    <col min="9" max="9" width="15.28515625" style="200" customWidth="1"/>
    <col min="10" max="16384" width="10.28515625" style="200"/>
  </cols>
  <sheetData>
    <row r="1" spans="2:9" s="193" customFormat="1" ht="41.25" customHeight="1" x14ac:dyDescent="0.25">
      <c r="B1" s="303" t="s">
        <v>472</v>
      </c>
      <c r="C1" s="304"/>
      <c r="D1" s="304"/>
      <c r="E1" s="304"/>
      <c r="F1" s="304"/>
      <c r="G1" s="304"/>
      <c r="H1" s="304"/>
      <c r="I1" s="305"/>
    </row>
    <row r="2" spans="2:9" s="193" customFormat="1" x14ac:dyDescent="0.25">
      <c r="B2" s="326" t="s">
        <v>457</v>
      </c>
      <c r="C2" s="327"/>
      <c r="D2" s="304" t="s">
        <v>434</v>
      </c>
      <c r="E2" s="304"/>
      <c r="F2" s="304"/>
      <c r="G2" s="304"/>
      <c r="H2" s="304"/>
      <c r="I2" s="312" t="s">
        <v>334</v>
      </c>
    </row>
    <row r="3" spans="2:9" s="197" customFormat="1" ht="22.5" x14ac:dyDescent="0.25">
      <c r="B3" s="328"/>
      <c r="C3" s="329"/>
      <c r="D3" s="194" t="s">
        <v>262</v>
      </c>
      <c r="E3" s="195" t="s">
        <v>335</v>
      </c>
      <c r="F3" s="195" t="s">
        <v>206</v>
      </c>
      <c r="G3" s="195" t="s">
        <v>208</v>
      </c>
      <c r="H3" s="196" t="s">
        <v>336</v>
      </c>
      <c r="I3" s="313"/>
    </row>
    <row r="4" spans="2:9" s="197" customFormat="1" x14ac:dyDescent="0.25">
      <c r="B4" s="330"/>
      <c r="C4" s="331"/>
      <c r="D4" s="198" t="s">
        <v>337</v>
      </c>
      <c r="E4" s="199" t="s">
        <v>338</v>
      </c>
      <c r="F4" s="199" t="s">
        <v>435</v>
      </c>
      <c r="G4" s="199" t="s">
        <v>339</v>
      </c>
      <c r="H4" s="199" t="s">
        <v>74</v>
      </c>
      <c r="I4" s="199" t="s">
        <v>436</v>
      </c>
    </row>
    <row r="5" spans="2:9" x14ac:dyDescent="0.25">
      <c r="B5" s="332" t="s">
        <v>458</v>
      </c>
      <c r="C5" s="333"/>
      <c r="D5" s="201"/>
      <c r="E5" s="201"/>
      <c r="F5" s="201"/>
      <c r="G5" s="201"/>
      <c r="H5" s="201"/>
      <c r="I5" s="201"/>
    </row>
    <row r="6" spans="2:9" x14ac:dyDescent="0.25">
      <c r="B6" s="334"/>
      <c r="C6" s="335"/>
      <c r="D6" s="202"/>
      <c r="E6" s="202"/>
      <c r="F6" s="202"/>
      <c r="G6" s="202"/>
      <c r="H6" s="202"/>
      <c r="I6" s="202"/>
    </row>
    <row r="7" spans="2:9" x14ac:dyDescent="0.25">
      <c r="B7" s="334"/>
      <c r="C7" s="335"/>
      <c r="D7" s="202"/>
      <c r="E7" s="202"/>
      <c r="F7" s="202"/>
      <c r="G7" s="202"/>
      <c r="H7" s="202"/>
      <c r="I7" s="202"/>
    </row>
    <row r="8" spans="2:9" x14ac:dyDescent="0.25">
      <c r="B8" s="334"/>
      <c r="C8" s="335"/>
      <c r="D8" s="202"/>
      <c r="E8" s="202"/>
      <c r="F8" s="202"/>
      <c r="G8" s="202"/>
      <c r="H8" s="202"/>
      <c r="I8" s="202"/>
    </row>
    <row r="9" spans="2:9" x14ac:dyDescent="0.25">
      <c r="B9" s="334"/>
      <c r="C9" s="335"/>
      <c r="D9" s="202"/>
      <c r="E9" s="202"/>
      <c r="F9" s="202"/>
      <c r="G9" s="202"/>
      <c r="H9" s="202"/>
      <c r="I9" s="202"/>
    </row>
    <row r="10" spans="2:9" x14ac:dyDescent="0.25">
      <c r="B10" s="334"/>
      <c r="C10" s="335"/>
      <c r="D10" s="202"/>
      <c r="E10" s="202"/>
      <c r="F10" s="202"/>
      <c r="G10" s="202"/>
      <c r="H10" s="202"/>
      <c r="I10" s="202"/>
    </row>
    <row r="11" spans="2:9" x14ac:dyDescent="0.25">
      <c r="B11" s="203"/>
      <c r="C11" s="204"/>
      <c r="D11" s="202"/>
      <c r="E11" s="202"/>
      <c r="F11" s="202"/>
      <c r="G11" s="202"/>
      <c r="H11" s="202"/>
      <c r="I11" s="202"/>
    </row>
    <row r="12" spans="2:9" x14ac:dyDescent="0.25">
      <c r="B12" s="324" t="s">
        <v>459</v>
      </c>
      <c r="C12" s="325"/>
      <c r="D12" s="202"/>
      <c r="E12" s="202">
        <v>44992247.259999998</v>
      </c>
      <c r="F12" s="202">
        <f>D12+E12</f>
        <v>44992247.259999998</v>
      </c>
      <c r="G12" s="202">
        <v>44992247.259999998</v>
      </c>
      <c r="H12" s="202">
        <v>44992247.259999998</v>
      </c>
      <c r="I12" s="202">
        <f>H12-D12</f>
        <v>44992247.259999998</v>
      </c>
    </row>
    <row r="13" spans="2:9" x14ac:dyDescent="0.25">
      <c r="B13" s="324"/>
      <c r="C13" s="325"/>
      <c r="D13" s="202"/>
      <c r="E13" s="202"/>
      <c r="F13" s="202"/>
      <c r="G13" s="202"/>
      <c r="H13" s="202"/>
      <c r="I13" s="202"/>
    </row>
    <row r="14" spans="2:9" x14ac:dyDescent="0.25">
      <c r="B14" s="324"/>
      <c r="C14" s="325"/>
      <c r="D14" s="202"/>
      <c r="E14" s="202"/>
      <c r="F14" s="202"/>
      <c r="G14" s="202"/>
      <c r="H14" s="202"/>
      <c r="I14" s="202"/>
    </row>
    <row r="15" spans="2:9" x14ac:dyDescent="0.25">
      <c r="B15" s="324"/>
      <c r="C15" s="325"/>
      <c r="D15" s="202"/>
      <c r="E15" s="202"/>
      <c r="F15" s="202"/>
      <c r="G15" s="202"/>
      <c r="H15" s="202"/>
      <c r="I15" s="202"/>
    </row>
    <row r="16" spans="2:9" x14ac:dyDescent="0.25">
      <c r="B16" s="324"/>
      <c r="C16" s="325"/>
      <c r="D16" s="202"/>
      <c r="E16" s="202"/>
      <c r="F16" s="202"/>
      <c r="G16" s="202"/>
      <c r="H16" s="202"/>
      <c r="I16" s="202"/>
    </row>
    <row r="17" spans="2:9" x14ac:dyDescent="0.25">
      <c r="B17" s="324"/>
      <c r="C17" s="325"/>
      <c r="D17" s="202"/>
      <c r="E17" s="202"/>
      <c r="F17" s="202"/>
      <c r="G17" s="202"/>
      <c r="H17" s="202"/>
      <c r="I17" s="202"/>
    </row>
    <row r="18" spans="2:9" x14ac:dyDescent="0.25">
      <c r="B18" s="220"/>
      <c r="D18" s="202"/>
      <c r="E18" s="202"/>
      <c r="F18" s="202"/>
      <c r="G18" s="202"/>
      <c r="H18" s="202"/>
      <c r="I18" s="202"/>
    </row>
    <row r="19" spans="2:9" x14ac:dyDescent="0.25">
      <c r="B19" s="220"/>
      <c r="D19" s="202"/>
      <c r="E19" s="202"/>
      <c r="F19" s="202"/>
      <c r="G19" s="202"/>
      <c r="H19" s="202"/>
      <c r="I19" s="202"/>
    </row>
    <row r="20" spans="2:9" x14ac:dyDescent="0.25">
      <c r="B20" s="221"/>
      <c r="D20" s="205"/>
      <c r="E20" s="205"/>
      <c r="F20" s="205"/>
      <c r="G20" s="205"/>
      <c r="H20" s="205"/>
      <c r="I20" s="205"/>
    </row>
    <row r="21" spans="2:9" x14ac:dyDescent="0.25">
      <c r="B21" s="206"/>
      <c r="C21" s="207" t="s">
        <v>347</v>
      </c>
      <c r="D21" s="208">
        <f>D9+D12+D17+D18+D19+D16</f>
        <v>0</v>
      </c>
      <c r="E21" s="208">
        <f>E9+E12+E17+E18+E19+E16</f>
        <v>44992247.259999998</v>
      </c>
      <c r="F21" s="208">
        <f>F9+F12+F17+F18+F19+F16</f>
        <v>44992247.259999998</v>
      </c>
      <c r="G21" s="208">
        <f>G9+G12+G17+G18+G19+G16</f>
        <v>44992247.259999998</v>
      </c>
      <c r="H21" s="208">
        <f>H9+H12+H17+H18+H19+H16</f>
        <v>44992247.259999998</v>
      </c>
      <c r="I21" s="209">
        <v>0</v>
      </c>
    </row>
    <row r="22" spans="2:9" x14ac:dyDescent="0.25">
      <c r="B22" s="210"/>
      <c r="C22" s="211"/>
      <c r="D22" s="212"/>
      <c r="E22" s="212"/>
      <c r="F22" s="213"/>
      <c r="G22" s="214" t="s">
        <v>437</v>
      </c>
      <c r="H22" s="215"/>
      <c r="I22" s="205"/>
    </row>
    <row r="23" spans="2:9" x14ac:dyDescent="0.25">
      <c r="B23" s="200" t="s">
        <v>228</v>
      </c>
    </row>
    <row r="29" spans="2:9" x14ac:dyDescent="0.2">
      <c r="C29" s="320" t="s">
        <v>440</v>
      </c>
      <c r="D29" s="320"/>
      <c r="G29" s="323"/>
      <c r="H29" s="323"/>
    </row>
    <row r="30" spans="2:9" x14ac:dyDescent="0.2">
      <c r="C30" s="320" t="s">
        <v>443</v>
      </c>
      <c r="D30" s="320"/>
      <c r="G30" s="320" t="s">
        <v>473</v>
      </c>
      <c r="H30" s="320"/>
    </row>
    <row r="31" spans="2:9" x14ac:dyDescent="0.2">
      <c r="C31" s="320" t="s">
        <v>446</v>
      </c>
      <c r="D31" s="320"/>
      <c r="G31" s="320" t="s">
        <v>193</v>
      </c>
      <c r="H31" s="320"/>
    </row>
  </sheetData>
  <mergeCells count="12">
    <mergeCell ref="C29:D29"/>
    <mergeCell ref="G29:H29"/>
    <mergeCell ref="C30:D30"/>
    <mergeCell ref="G30:H30"/>
    <mergeCell ref="C31:D31"/>
    <mergeCell ref="G31:H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7"/>
  <sheetViews>
    <sheetView showGridLines="0" topLeftCell="A16" workbookViewId="0">
      <selection activeCell="K30" sqref="K30"/>
    </sheetView>
  </sheetViews>
  <sheetFormatPr baseColWidth="10" defaultRowHeight="11.25" x14ac:dyDescent="0.2"/>
  <cols>
    <col min="1" max="1" width="11.42578125" style="141"/>
    <col min="2" max="2" width="2.42578125" style="141" customWidth="1"/>
    <col min="3" max="3" width="52.140625" style="141" customWidth="1"/>
    <col min="4" max="9" width="15.7109375" style="141" customWidth="1"/>
    <col min="10" max="16384" width="11.42578125" style="141"/>
  </cols>
  <sheetData>
    <row r="1" spans="2:9" ht="45" customHeight="1" x14ac:dyDescent="0.2">
      <c r="B1" s="336" t="s">
        <v>474</v>
      </c>
      <c r="C1" s="337"/>
      <c r="D1" s="337"/>
      <c r="E1" s="337"/>
      <c r="F1" s="337"/>
      <c r="G1" s="337"/>
      <c r="H1" s="337"/>
      <c r="I1" s="338"/>
    </row>
    <row r="2" spans="2:9" x14ac:dyDescent="0.2">
      <c r="C2" s="157"/>
      <c r="D2" s="157"/>
      <c r="E2" s="157"/>
      <c r="F2" s="157"/>
      <c r="G2" s="157"/>
      <c r="H2" s="157"/>
      <c r="I2" s="157"/>
    </row>
    <row r="3" spans="2:9" x14ac:dyDescent="0.2">
      <c r="B3" s="339" t="s">
        <v>229</v>
      </c>
      <c r="C3" s="340"/>
      <c r="D3" s="336" t="s">
        <v>200</v>
      </c>
      <c r="E3" s="337"/>
      <c r="F3" s="337"/>
      <c r="G3" s="337"/>
      <c r="H3" s="338"/>
      <c r="I3" s="345" t="s">
        <v>201</v>
      </c>
    </row>
    <row r="4" spans="2:9" ht="24.95" customHeight="1" x14ac:dyDescent="0.2">
      <c r="B4" s="341"/>
      <c r="C4" s="342"/>
      <c r="D4" s="142" t="s">
        <v>204</v>
      </c>
      <c r="E4" s="142" t="s">
        <v>205</v>
      </c>
      <c r="F4" s="142" t="s">
        <v>206</v>
      </c>
      <c r="G4" s="142" t="s">
        <v>208</v>
      </c>
      <c r="H4" s="142" t="s">
        <v>210</v>
      </c>
      <c r="I4" s="346"/>
    </row>
    <row r="5" spans="2:9" x14ac:dyDescent="0.2">
      <c r="B5" s="343"/>
      <c r="C5" s="344"/>
      <c r="D5" s="143">
        <v>1</v>
      </c>
      <c r="E5" s="143">
        <v>2</v>
      </c>
      <c r="F5" s="143" t="s">
        <v>213</v>
      </c>
      <c r="G5" s="143">
        <v>4</v>
      </c>
      <c r="H5" s="143">
        <v>5</v>
      </c>
      <c r="I5" s="143" t="s">
        <v>350</v>
      </c>
    </row>
    <row r="6" spans="2:9" x14ac:dyDescent="0.2">
      <c r="B6" s="158"/>
      <c r="C6" s="159"/>
      <c r="D6" s="160"/>
      <c r="E6" s="160"/>
      <c r="F6" s="160"/>
      <c r="G6" s="160"/>
      <c r="H6" s="160"/>
      <c r="I6" s="160"/>
    </row>
    <row r="7" spans="2:9" ht="12.75" x14ac:dyDescent="0.2">
      <c r="B7" s="161" t="s">
        <v>415</v>
      </c>
      <c r="C7" s="162"/>
      <c r="D7" s="163">
        <v>63781531.729999997</v>
      </c>
      <c r="E7" s="163">
        <v>54189974.700000003</v>
      </c>
      <c r="F7" s="163">
        <f>+D7+E7</f>
        <v>117971506.43000001</v>
      </c>
      <c r="G7" s="163">
        <v>107488235.53</v>
      </c>
      <c r="H7" s="163">
        <v>107488235.53</v>
      </c>
      <c r="I7" s="163">
        <f>+F7-H7</f>
        <v>10483270.900000006</v>
      </c>
    </row>
    <row r="8" spans="2:9" x14ac:dyDescent="0.2">
      <c r="B8" s="161" t="s">
        <v>416</v>
      </c>
      <c r="C8" s="162"/>
      <c r="D8" s="148"/>
      <c r="E8" s="148"/>
      <c r="F8" s="148"/>
      <c r="G8" s="148"/>
      <c r="H8" s="148"/>
      <c r="I8" s="148"/>
    </row>
    <row r="9" spans="2:9" x14ac:dyDescent="0.2">
      <c r="B9" s="161" t="s">
        <v>417</v>
      </c>
      <c r="C9" s="162"/>
      <c r="D9" s="148"/>
      <c r="E9" s="148"/>
      <c r="F9" s="148"/>
      <c r="G9" s="148"/>
      <c r="H9" s="148"/>
      <c r="I9" s="148"/>
    </row>
    <row r="10" spans="2:9" x14ac:dyDescent="0.2">
      <c r="B10" s="161" t="s">
        <v>418</v>
      </c>
      <c r="C10" s="162"/>
      <c r="D10" s="148"/>
      <c r="E10" s="148"/>
      <c r="F10" s="148"/>
      <c r="G10" s="148"/>
      <c r="H10" s="148"/>
      <c r="I10" s="148"/>
    </row>
    <row r="11" spans="2:9" x14ac:dyDescent="0.2">
      <c r="B11" s="161" t="s">
        <v>419</v>
      </c>
      <c r="C11" s="162"/>
      <c r="D11" s="148"/>
      <c r="E11" s="148"/>
      <c r="F11" s="148"/>
      <c r="G11" s="148"/>
      <c r="H11" s="148"/>
      <c r="I11" s="148"/>
    </row>
    <row r="12" spans="2:9" x14ac:dyDescent="0.2">
      <c r="B12" s="161" t="s">
        <v>420</v>
      </c>
      <c r="C12" s="162"/>
      <c r="D12" s="148"/>
      <c r="E12" s="148"/>
      <c r="F12" s="148"/>
      <c r="G12" s="148"/>
      <c r="H12" s="148"/>
      <c r="I12" s="148"/>
    </row>
    <row r="13" spans="2:9" x14ac:dyDescent="0.2">
      <c r="B13" s="161" t="s">
        <v>421</v>
      </c>
      <c r="C13" s="162"/>
      <c r="D13" s="148"/>
      <c r="E13" s="148"/>
      <c r="F13" s="148"/>
      <c r="G13" s="148"/>
      <c r="H13" s="148"/>
      <c r="I13" s="148"/>
    </row>
    <row r="14" spans="2:9" x14ac:dyDescent="0.2">
      <c r="B14" s="161" t="s">
        <v>422</v>
      </c>
      <c r="C14" s="162"/>
      <c r="D14" s="148"/>
      <c r="E14" s="148"/>
      <c r="F14" s="148"/>
      <c r="G14" s="148"/>
      <c r="H14" s="148"/>
      <c r="I14" s="148"/>
    </row>
    <row r="15" spans="2:9" x14ac:dyDescent="0.2">
      <c r="B15" s="161"/>
      <c r="C15" s="164"/>
      <c r="D15" s="151"/>
      <c r="E15" s="151"/>
      <c r="F15" s="151"/>
      <c r="G15" s="151"/>
      <c r="H15" s="151"/>
      <c r="I15" s="151"/>
    </row>
    <row r="16" spans="2:9" x14ac:dyDescent="0.2">
      <c r="B16" s="165"/>
      <c r="C16" s="166" t="s">
        <v>227</v>
      </c>
      <c r="D16" s="167">
        <f>D7</f>
        <v>63781531.729999997</v>
      </c>
      <c r="E16" s="167">
        <f t="shared" ref="E16:I16" si="0">E7</f>
        <v>54189974.700000003</v>
      </c>
      <c r="F16" s="167">
        <f t="shared" si="0"/>
        <v>117971506.43000001</v>
      </c>
      <c r="G16" s="167">
        <f t="shared" si="0"/>
        <v>107488235.53</v>
      </c>
      <c r="H16" s="167">
        <f t="shared" si="0"/>
        <v>107488235.53</v>
      </c>
      <c r="I16" s="167">
        <f t="shared" si="0"/>
        <v>10483270.900000006</v>
      </c>
    </row>
    <row r="19" spans="2:9" ht="45" customHeight="1" x14ac:dyDescent="0.2">
      <c r="B19" s="336" t="s">
        <v>475</v>
      </c>
      <c r="C19" s="337"/>
      <c r="D19" s="337"/>
      <c r="E19" s="337"/>
      <c r="F19" s="337"/>
      <c r="G19" s="337"/>
      <c r="H19" s="337"/>
      <c r="I19" s="338"/>
    </row>
    <row r="21" spans="2:9" x14ac:dyDescent="0.2">
      <c r="B21" s="339" t="s">
        <v>229</v>
      </c>
      <c r="C21" s="340"/>
      <c r="D21" s="336" t="s">
        <v>200</v>
      </c>
      <c r="E21" s="337"/>
      <c r="F21" s="337"/>
      <c r="G21" s="337"/>
      <c r="H21" s="338"/>
      <c r="I21" s="345" t="s">
        <v>201</v>
      </c>
    </row>
    <row r="22" spans="2:9" ht="22.5" x14ac:dyDescent="0.2">
      <c r="B22" s="341"/>
      <c r="C22" s="342"/>
      <c r="D22" s="142" t="s">
        <v>204</v>
      </c>
      <c r="E22" s="142" t="s">
        <v>205</v>
      </c>
      <c r="F22" s="142" t="s">
        <v>206</v>
      </c>
      <c r="G22" s="142" t="s">
        <v>208</v>
      </c>
      <c r="H22" s="142" t="s">
        <v>210</v>
      </c>
      <c r="I22" s="346"/>
    </row>
    <row r="23" spans="2:9" x14ac:dyDescent="0.2">
      <c r="B23" s="343"/>
      <c r="C23" s="344"/>
      <c r="D23" s="143">
        <v>1</v>
      </c>
      <c r="E23" s="143">
        <v>2</v>
      </c>
      <c r="F23" s="143" t="s">
        <v>213</v>
      </c>
      <c r="G23" s="143">
        <v>4</v>
      </c>
      <c r="H23" s="143">
        <v>5</v>
      </c>
      <c r="I23" s="143" t="s">
        <v>350</v>
      </c>
    </row>
    <row r="24" spans="2:9" x14ac:dyDescent="0.2">
      <c r="B24" s="158"/>
      <c r="C24" s="168"/>
      <c r="D24" s="169"/>
      <c r="E24" s="169"/>
      <c r="F24" s="169"/>
      <c r="G24" s="169"/>
      <c r="H24" s="169"/>
      <c r="I24" s="169"/>
    </row>
    <row r="25" spans="2:9" ht="12.75" x14ac:dyDescent="0.2">
      <c r="B25" s="161" t="s">
        <v>451</v>
      </c>
      <c r="C25" s="226"/>
      <c r="D25" s="163">
        <v>63781531.729999997</v>
      </c>
      <c r="E25" s="163">
        <v>54189974.700000003</v>
      </c>
      <c r="F25" s="163">
        <f>+D25+E25</f>
        <v>117971506.43000001</v>
      </c>
      <c r="G25" s="163">
        <v>107488235.53</v>
      </c>
      <c r="H25" s="163">
        <v>107488235.53</v>
      </c>
      <c r="I25" s="163">
        <f>+F25-H25</f>
        <v>10483270.900000006</v>
      </c>
    </row>
    <row r="26" spans="2:9" x14ac:dyDescent="0.2">
      <c r="B26" s="161" t="s">
        <v>452</v>
      </c>
      <c r="C26" s="226"/>
      <c r="D26" s="171"/>
      <c r="E26" s="171"/>
      <c r="F26" s="171"/>
      <c r="G26" s="171"/>
      <c r="H26" s="171"/>
      <c r="I26" s="171"/>
    </row>
    <row r="27" spans="2:9" x14ac:dyDescent="0.2">
      <c r="B27" s="161" t="s">
        <v>453</v>
      </c>
      <c r="C27" s="226"/>
      <c r="D27" s="171"/>
      <c r="E27" s="171"/>
      <c r="F27" s="171"/>
      <c r="G27" s="171"/>
      <c r="H27" s="171"/>
      <c r="I27" s="171"/>
    </row>
    <row r="28" spans="2:9" x14ac:dyDescent="0.2">
      <c r="B28" s="161" t="s">
        <v>454</v>
      </c>
      <c r="C28" s="226"/>
      <c r="D28" s="171"/>
      <c r="E28" s="171"/>
      <c r="F28" s="171"/>
      <c r="G28" s="171"/>
      <c r="H28" s="171"/>
      <c r="I28" s="171"/>
    </row>
    <row r="29" spans="2:9" x14ac:dyDescent="0.2">
      <c r="B29" s="161"/>
      <c r="C29" s="226"/>
      <c r="D29" s="174"/>
      <c r="E29" s="174"/>
      <c r="F29" s="174"/>
      <c r="G29" s="174"/>
      <c r="H29" s="174"/>
      <c r="I29" s="174"/>
    </row>
    <row r="30" spans="2:9" x14ac:dyDescent="0.2">
      <c r="B30" s="165"/>
      <c r="C30" s="166" t="s">
        <v>227</v>
      </c>
      <c r="D30" s="167">
        <f>D25</f>
        <v>63781531.729999997</v>
      </c>
      <c r="E30" s="167">
        <f t="shared" ref="E30:I30" si="1">E25</f>
        <v>54189974.700000003</v>
      </c>
      <c r="F30" s="167">
        <f t="shared" si="1"/>
        <v>117971506.43000001</v>
      </c>
      <c r="G30" s="167">
        <f t="shared" si="1"/>
        <v>107488235.53</v>
      </c>
      <c r="H30" s="167">
        <f t="shared" si="1"/>
        <v>107488235.53</v>
      </c>
      <c r="I30" s="167">
        <f t="shared" si="1"/>
        <v>10483270.900000006</v>
      </c>
    </row>
    <row r="33" spans="2:9" ht="45" customHeight="1" x14ac:dyDescent="0.2">
      <c r="B33" s="336" t="s">
        <v>480</v>
      </c>
      <c r="C33" s="337"/>
      <c r="D33" s="337"/>
      <c r="E33" s="337"/>
      <c r="F33" s="337"/>
      <c r="G33" s="337"/>
      <c r="H33" s="337"/>
      <c r="I33" s="338"/>
    </row>
    <row r="34" spans="2:9" x14ac:dyDescent="0.2">
      <c r="B34" s="339" t="s">
        <v>229</v>
      </c>
      <c r="C34" s="340"/>
      <c r="D34" s="336" t="s">
        <v>200</v>
      </c>
      <c r="E34" s="337"/>
      <c r="F34" s="337"/>
      <c r="G34" s="337"/>
      <c r="H34" s="338"/>
      <c r="I34" s="345" t="s">
        <v>201</v>
      </c>
    </row>
    <row r="35" spans="2:9" ht="22.5" x14ac:dyDescent="0.2">
      <c r="B35" s="341"/>
      <c r="C35" s="342"/>
      <c r="D35" s="142" t="s">
        <v>204</v>
      </c>
      <c r="E35" s="142" t="s">
        <v>205</v>
      </c>
      <c r="F35" s="142" t="s">
        <v>206</v>
      </c>
      <c r="G35" s="142" t="s">
        <v>208</v>
      </c>
      <c r="H35" s="142" t="s">
        <v>210</v>
      </c>
      <c r="I35" s="346"/>
    </row>
    <row r="36" spans="2:9" x14ac:dyDescent="0.2">
      <c r="B36" s="343"/>
      <c r="C36" s="344"/>
      <c r="D36" s="143">
        <v>1</v>
      </c>
      <c r="E36" s="143">
        <v>2</v>
      </c>
      <c r="F36" s="143" t="s">
        <v>213</v>
      </c>
      <c r="G36" s="143">
        <v>4</v>
      </c>
      <c r="H36" s="143">
        <v>5</v>
      </c>
      <c r="I36" s="143" t="s">
        <v>350</v>
      </c>
    </row>
    <row r="37" spans="2:9" x14ac:dyDescent="0.2">
      <c r="B37" s="158"/>
      <c r="C37" s="168"/>
      <c r="D37" s="169"/>
      <c r="E37" s="169"/>
      <c r="F37" s="169"/>
      <c r="G37" s="169"/>
      <c r="H37" s="169"/>
      <c r="I37" s="169"/>
    </row>
    <row r="38" spans="2:9" ht="22.5" x14ac:dyDescent="0.2">
      <c r="B38" s="161"/>
      <c r="C38" s="170" t="s">
        <v>423</v>
      </c>
      <c r="D38" s="163">
        <v>63781531.729999997</v>
      </c>
      <c r="E38" s="163">
        <v>54189974.700000003</v>
      </c>
      <c r="F38" s="163">
        <f>+D38+E38</f>
        <v>117971506.43000001</v>
      </c>
      <c r="G38" s="163">
        <v>107488235.53</v>
      </c>
      <c r="H38" s="163">
        <v>107488235.53</v>
      </c>
      <c r="I38" s="163">
        <f>+F38-H38</f>
        <v>10483270.900000006</v>
      </c>
    </row>
    <row r="39" spans="2:9" x14ac:dyDescent="0.2">
      <c r="B39" s="161"/>
      <c r="C39" s="170"/>
      <c r="D39" s="171"/>
      <c r="E39" s="171"/>
      <c r="F39" s="171"/>
      <c r="G39" s="171"/>
      <c r="H39" s="171"/>
      <c r="I39" s="171"/>
    </row>
    <row r="40" spans="2:9" x14ac:dyDescent="0.2">
      <c r="B40" s="161"/>
      <c r="C40" s="170" t="s">
        <v>424</v>
      </c>
      <c r="D40" s="171"/>
      <c r="E40" s="171"/>
      <c r="F40" s="171"/>
      <c r="G40" s="171"/>
      <c r="H40" s="171"/>
      <c r="I40" s="171"/>
    </row>
    <row r="41" spans="2:9" x14ac:dyDescent="0.2">
      <c r="B41" s="161"/>
      <c r="C41" s="170"/>
      <c r="D41" s="171"/>
      <c r="E41" s="171"/>
      <c r="F41" s="171"/>
      <c r="G41" s="171"/>
      <c r="H41" s="171"/>
      <c r="I41" s="171"/>
    </row>
    <row r="42" spans="2:9" ht="22.5" x14ac:dyDescent="0.2">
      <c r="B42" s="161"/>
      <c r="C42" s="170" t="s">
        <v>425</v>
      </c>
      <c r="D42" s="171"/>
      <c r="E42" s="171"/>
      <c r="F42" s="171"/>
      <c r="G42" s="171"/>
      <c r="H42" s="171"/>
      <c r="I42" s="171"/>
    </row>
    <row r="43" spans="2:9" x14ac:dyDescent="0.2">
      <c r="B43" s="161"/>
      <c r="C43" s="170"/>
      <c r="D43" s="171"/>
      <c r="E43" s="171"/>
      <c r="F43" s="171"/>
      <c r="G43" s="171"/>
      <c r="H43" s="171"/>
      <c r="I43" s="171"/>
    </row>
    <row r="44" spans="2:9" ht="22.5" x14ac:dyDescent="0.2">
      <c r="B44" s="161"/>
      <c r="C44" s="170" t="s">
        <v>426</v>
      </c>
      <c r="D44" s="171"/>
      <c r="E44" s="171"/>
      <c r="F44" s="171"/>
      <c r="G44" s="171"/>
      <c r="H44" s="171"/>
      <c r="I44" s="171"/>
    </row>
    <row r="45" spans="2:9" x14ac:dyDescent="0.2">
      <c r="B45" s="161"/>
      <c r="C45" s="170"/>
      <c r="D45" s="171"/>
      <c r="E45" s="171"/>
      <c r="F45" s="171"/>
      <c r="G45" s="171"/>
      <c r="H45" s="171"/>
      <c r="I45" s="171"/>
    </row>
    <row r="46" spans="2:9" ht="22.5" x14ac:dyDescent="0.2">
      <c r="B46" s="161"/>
      <c r="C46" s="170" t="s">
        <v>427</v>
      </c>
      <c r="D46" s="171"/>
      <c r="E46" s="171"/>
      <c r="F46" s="171"/>
      <c r="G46" s="171"/>
      <c r="H46" s="171"/>
      <c r="I46" s="171"/>
    </row>
    <row r="47" spans="2:9" x14ac:dyDescent="0.2">
      <c r="B47" s="161"/>
      <c r="C47" s="170"/>
      <c r="D47" s="171"/>
      <c r="E47" s="171"/>
      <c r="F47" s="171"/>
      <c r="G47" s="171"/>
      <c r="H47" s="171"/>
      <c r="I47" s="171"/>
    </row>
    <row r="48" spans="2:9" ht="22.5" x14ac:dyDescent="0.2">
      <c r="B48" s="161"/>
      <c r="C48" s="170" t="s">
        <v>428</v>
      </c>
      <c r="D48" s="171"/>
      <c r="E48" s="171"/>
      <c r="F48" s="171"/>
      <c r="G48" s="171"/>
      <c r="H48" s="171"/>
      <c r="I48" s="171"/>
    </row>
    <row r="49" spans="2:9" x14ac:dyDescent="0.2">
      <c r="B49" s="161"/>
      <c r="C49" s="170"/>
      <c r="D49" s="171"/>
      <c r="E49" s="171"/>
      <c r="F49" s="171"/>
      <c r="G49" s="171"/>
      <c r="H49" s="171"/>
      <c r="I49" s="171"/>
    </row>
    <row r="50" spans="2:9" x14ac:dyDescent="0.2">
      <c r="B50" s="161"/>
      <c r="C50" s="170" t="s">
        <v>429</v>
      </c>
      <c r="D50" s="171"/>
      <c r="E50" s="171"/>
      <c r="F50" s="171"/>
      <c r="G50" s="171"/>
      <c r="H50" s="171"/>
      <c r="I50" s="171"/>
    </row>
    <row r="51" spans="2:9" x14ac:dyDescent="0.2">
      <c r="B51" s="172"/>
      <c r="C51" s="173"/>
      <c r="D51" s="174"/>
      <c r="E51" s="174"/>
      <c r="F51" s="174"/>
      <c r="G51" s="174"/>
      <c r="H51" s="174"/>
      <c r="I51" s="174"/>
    </row>
    <row r="52" spans="2:9" x14ac:dyDescent="0.2">
      <c r="B52" s="165"/>
      <c r="C52" s="166" t="s">
        <v>227</v>
      </c>
      <c r="D52" s="167">
        <f>D38</f>
        <v>63781531.729999997</v>
      </c>
      <c r="E52" s="167">
        <f t="shared" ref="E52:I52" si="2">E38</f>
        <v>54189974.700000003</v>
      </c>
      <c r="F52" s="167">
        <f t="shared" si="2"/>
        <v>117971506.43000001</v>
      </c>
      <c r="G52" s="167">
        <f t="shared" si="2"/>
        <v>107488235.53</v>
      </c>
      <c r="H52" s="167">
        <f t="shared" si="2"/>
        <v>107488235.53</v>
      </c>
      <c r="I52" s="167">
        <f t="shared" si="2"/>
        <v>10483270.900000006</v>
      </c>
    </row>
    <row r="53" spans="2:9" x14ac:dyDescent="0.2">
      <c r="B53" s="155" t="s">
        <v>228</v>
      </c>
      <c r="C53" s="155"/>
      <c r="D53" s="155"/>
      <c r="E53" s="155"/>
      <c r="F53" s="155"/>
      <c r="G53" s="155"/>
      <c r="H53" s="155"/>
      <c r="I53" s="155"/>
    </row>
    <row r="55" spans="2:9" x14ac:dyDescent="0.2">
      <c r="C55" s="320" t="s">
        <v>440</v>
      </c>
      <c r="D55" s="320"/>
      <c r="G55" s="323"/>
      <c r="H55" s="323"/>
    </row>
    <row r="56" spans="2:9" x14ac:dyDescent="0.2">
      <c r="C56" s="320" t="s">
        <v>441</v>
      </c>
      <c r="D56" s="320"/>
      <c r="G56" s="320" t="s">
        <v>473</v>
      </c>
      <c r="H56" s="320"/>
    </row>
    <row r="57" spans="2:9" x14ac:dyDescent="0.2">
      <c r="C57" s="320" t="s">
        <v>446</v>
      </c>
      <c r="D57" s="320"/>
      <c r="G57" s="320" t="s">
        <v>193</v>
      </c>
      <c r="H57" s="320"/>
    </row>
  </sheetData>
  <sheetProtection formatCells="0" formatColumns="0" formatRows="0" insertRows="0" deleteRows="0" autoFilter="0"/>
  <mergeCells count="18">
    <mergeCell ref="B21:C23"/>
    <mergeCell ref="D21:H21"/>
    <mergeCell ref="I21:I22"/>
    <mergeCell ref="B1:I1"/>
    <mergeCell ref="B3:C5"/>
    <mergeCell ref="D3:H3"/>
    <mergeCell ref="I3:I4"/>
    <mergeCell ref="B19:I19"/>
    <mergeCell ref="C56:D56"/>
    <mergeCell ref="G56:H56"/>
    <mergeCell ref="C57:D57"/>
    <mergeCell ref="G57:H57"/>
    <mergeCell ref="B33:I33"/>
    <mergeCell ref="B34:C36"/>
    <mergeCell ref="D34:H34"/>
    <mergeCell ref="I34:I35"/>
    <mergeCell ref="C55:D55"/>
    <mergeCell ref="G55:H55"/>
  </mergeCells>
  <printOptions horizontalCentered="1"/>
  <pageMargins left="0.70866141732283472" right="0.70866141732283472" top="0.55118110236220474" bottom="0.55118110236220474" header="0.31496062992125984" footer="0.31496062992125984"/>
  <pageSetup scale="65" orientation="landscape" r:id="rId1"/>
  <headerFooter>
    <oddFooter>&amp;R2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9"/>
  <sheetViews>
    <sheetView showGridLines="0" workbookViewId="0">
      <selection activeCell="J49" sqref="J49"/>
    </sheetView>
  </sheetViews>
  <sheetFormatPr baseColWidth="10" defaultColWidth="10.28515625" defaultRowHeight="11.25" x14ac:dyDescent="0.2"/>
  <cols>
    <col min="1" max="1" width="5" style="141" customWidth="1"/>
    <col min="2" max="2" width="53.85546875" style="141" customWidth="1"/>
    <col min="3" max="3" width="15.7109375" style="141" customWidth="1"/>
    <col min="4" max="4" width="17" style="141" customWidth="1"/>
    <col min="5" max="8" width="15.7109375" style="141" customWidth="1"/>
    <col min="9" max="9" width="10.28515625" style="141"/>
    <col min="10" max="10" width="10.85546875" style="141" bestFit="1" customWidth="1"/>
    <col min="11" max="16384" width="10.28515625" style="141"/>
  </cols>
  <sheetData>
    <row r="1" spans="1:8" ht="50.1" customHeight="1" x14ac:dyDescent="0.2">
      <c r="A1" s="336" t="s">
        <v>479</v>
      </c>
      <c r="B1" s="337"/>
      <c r="C1" s="337"/>
      <c r="D1" s="337"/>
      <c r="E1" s="337"/>
      <c r="F1" s="337"/>
      <c r="G1" s="337"/>
      <c r="H1" s="338"/>
    </row>
    <row r="2" spans="1:8" x14ac:dyDescent="0.2">
      <c r="A2" s="339" t="s">
        <v>229</v>
      </c>
      <c r="B2" s="340"/>
      <c r="C2" s="336" t="s">
        <v>200</v>
      </c>
      <c r="D2" s="337"/>
      <c r="E2" s="337"/>
      <c r="F2" s="337"/>
      <c r="G2" s="338"/>
      <c r="H2" s="345" t="s">
        <v>201</v>
      </c>
    </row>
    <row r="3" spans="1:8" ht="24.95" customHeight="1" x14ac:dyDescent="0.2">
      <c r="A3" s="341"/>
      <c r="B3" s="342"/>
      <c r="C3" s="142" t="s">
        <v>204</v>
      </c>
      <c r="D3" s="142" t="s">
        <v>205</v>
      </c>
      <c r="E3" s="142" t="s">
        <v>206</v>
      </c>
      <c r="F3" s="142" t="s">
        <v>208</v>
      </c>
      <c r="G3" s="142" t="s">
        <v>210</v>
      </c>
      <c r="H3" s="346"/>
    </row>
    <row r="4" spans="1:8" x14ac:dyDescent="0.2">
      <c r="A4" s="343"/>
      <c r="B4" s="344"/>
      <c r="C4" s="143">
        <v>1</v>
      </c>
      <c r="D4" s="143">
        <v>2</v>
      </c>
      <c r="E4" s="143" t="s">
        <v>213</v>
      </c>
      <c r="F4" s="143">
        <v>4</v>
      </c>
      <c r="G4" s="143">
        <v>5</v>
      </c>
      <c r="H4" s="143" t="s">
        <v>350</v>
      </c>
    </row>
    <row r="5" spans="1:8" x14ac:dyDescent="0.2">
      <c r="A5" s="218" t="s">
        <v>326</v>
      </c>
      <c r="B5" s="144"/>
      <c r="C5" s="217">
        <f>SUM(C6:C12)</f>
        <v>38265539.560000002</v>
      </c>
      <c r="D5" s="217">
        <f t="shared" ref="D5:E5" si="0">SUM(D6:D12)</f>
        <v>41206103.560000002</v>
      </c>
      <c r="E5" s="217">
        <f t="shared" si="0"/>
        <v>79471643.11999999</v>
      </c>
      <c r="F5" s="217">
        <f t="shared" ref="F5" si="1">SUM(F6:F12)</f>
        <v>77242384.200000003</v>
      </c>
      <c r="G5" s="217">
        <f t="shared" ref="G5" si="2">SUM(G6:G12)</f>
        <v>77242384.200000003</v>
      </c>
      <c r="H5" s="216">
        <f>E5-F5</f>
        <v>2229258.9199999869</v>
      </c>
    </row>
    <row r="6" spans="1:8" x14ac:dyDescent="0.2">
      <c r="A6" s="146"/>
      <c r="B6" s="147" t="s">
        <v>351</v>
      </c>
      <c r="C6" s="148">
        <v>7618137.1699999999</v>
      </c>
      <c r="D6" s="148">
        <v>6735133.5199999996</v>
      </c>
      <c r="E6" s="148">
        <f>C6+D6</f>
        <v>14353270.689999999</v>
      </c>
      <c r="F6" s="148">
        <v>14157004.560000001</v>
      </c>
      <c r="G6" s="148">
        <v>14157004.560000001</v>
      </c>
      <c r="H6" s="148">
        <f t="shared" ref="H6:H12" si="3">E6-F6</f>
        <v>196266.12999999896</v>
      </c>
    </row>
    <row r="7" spans="1:8" x14ac:dyDescent="0.2">
      <c r="A7" s="146"/>
      <c r="B7" s="147" t="s">
        <v>327</v>
      </c>
      <c r="C7" s="148">
        <v>10993031</v>
      </c>
      <c r="D7" s="148">
        <v>14655607.08</v>
      </c>
      <c r="E7" s="148">
        <f t="shared" ref="E7:E12" si="4">C7+D7</f>
        <v>25648638.079999998</v>
      </c>
      <c r="F7" s="148">
        <v>24720753.23</v>
      </c>
      <c r="G7" s="148">
        <v>24720753.23</v>
      </c>
      <c r="H7" s="148">
        <f t="shared" si="3"/>
        <v>927884.84999999776</v>
      </c>
    </row>
    <row r="8" spans="1:8" x14ac:dyDescent="0.2">
      <c r="A8" s="146"/>
      <c r="B8" s="147" t="s">
        <v>352</v>
      </c>
      <c r="C8" s="148">
        <v>4551040.0199999996</v>
      </c>
      <c r="D8" s="148">
        <v>4935389.3899999997</v>
      </c>
      <c r="E8" s="148">
        <f t="shared" si="4"/>
        <v>9486429.4100000001</v>
      </c>
      <c r="F8" s="148">
        <v>9396223.75</v>
      </c>
      <c r="G8" s="148">
        <v>9396223.75</v>
      </c>
      <c r="H8" s="148">
        <f t="shared" si="3"/>
        <v>90205.660000000149</v>
      </c>
    </row>
    <row r="9" spans="1:8" x14ac:dyDescent="0.2">
      <c r="A9" s="146"/>
      <c r="B9" s="147" t="s">
        <v>353</v>
      </c>
      <c r="C9" s="148">
        <v>6693633.1100000003</v>
      </c>
      <c r="D9" s="148">
        <v>7135323.8200000003</v>
      </c>
      <c r="E9" s="148">
        <f t="shared" si="4"/>
        <v>13828956.93</v>
      </c>
      <c r="F9" s="148">
        <v>12814054.65</v>
      </c>
      <c r="G9" s="148">
        <v>12814054.65</v>
      </c>
      <c r="H9" s="148">
        <f t="shared" si="3"/>
        <v>1014902.2799999993</v>
      </c>
    </row>
    <row r="10" spans="1:8" x14ac:dyDescent="0.2">
      <c r="A10" s="146"/>
      <c r="B10" s="147" t="s">
        <v>354</v>
      </c>
      <c r="C10" s="148">
        <v>7749698.2599999998</v>
      </c>
      <c r="D10" s="148">
        <v>7744649.75</v>
      </c>
      <c r="E10" s="148">
        <f t="shared" si="4"/>
        <v>15494348.01</v>
      </c>
      <c r="F10" s="148">
        <v>15494348.01</v>
      </c>
      <c r="G10" s="148">
        <v>15494348.01</v>
      </c>
      <c r="H10" s="148">
        <f t="shared" si="3"/>
        <v>0</v>
      </c>
    </row>
    <row r="11" spans="1:8" x14ac:dyDescent="0.2">
      <c r="A11" s="146"/>
      <c r="B11" s="147" t="s">
        <v>355</v>
      </c>
      <c r="C11" s="148">
        <v>0</v>
      </c>
      <c r="D11" s="148">
        <v>0</v>
      </c>
      <c r="E11" s="148">
        <f t="shared" si="4"/>
        <v>0</v>
      </c>
      <c r="F11" s="148">
        <v>0</v>
      </c>
      <c r="G11" s="148">
        <v>0</v>
      </c>
      <c r="H11" s="148">
        <f t="shared" si="3"/>
        <v>0</v>
      </c>
    </row>
    <row r="12" spans="1:8" x14ac:dyDescent="0.2">
      <c r="A12" s="146"/>
      <c r="B12" s="147" t="s">
        <v>356</v>
      </c>
      <c r="C12" s="148">
        <v>660000</v>
      </c>
      <c r="D12" s="148">
        <v>0</v>
      </c>
      <c r="E12" s="148">
        <f t="shared" si="4"/>
        <v>660000</v>
      </c>
      <c r="F12" s="148">
        <v>660000</v>
      </c>
      <c r="G12" s="148">
        <v>660000</v>
      </c>
      <c r="H12" s="148">
        <f t="shared" si="3"/>
        <v>0</v>
      </c>
    </row>
    <row r="13" spans="1:8" x14ac:dyDescent="0.2">
      <c r="A13" s="218" t="s">
        <v>357</v>
      </c>
      <c r="B13" s="144"/>
      <c r="C13" s="216">
        <f>SUM(C14:C22)</f>
        <v>4577186.040000001</v>
      </c>
      <c r="D13" s="216">
        <f t="shared" ref="D13:H13" si="5">SUM(D14:D22)</f>
        <v>2400410.6599999997</v>
      </c>
      <c r="E13" s="216">
        <f t="shared" si="5"/>
        <v>6977596.7000000002</v>
      </c>
      <c r="F13" s="216">
        <f t="shared" si="5"/>
        <v>6102347.4800000004</v>
      </c>
      <c r="G13" s="216">
        <f t="shared" si="5"/>
        <v>6102347.4800000004</v>
      </c>
      <c r="H13" s="216">
        <f t="shared" si="5"/>
        <v>875249.22000000067</v>
      </c>
    </row>
    <row r="14" spans="1:8" x14ac:dyDescent="0.2">
      <c r="A14" s="146"/>
      <c r="B14" s="147" t="s">
        <v>358</v>
      </c>
      <c r="C14" s="148">
        <v>1600887.84</v>
      </c>
      <c r="D14" s="148">
        <v>985183.72</v>
      </c>
      <c r="E14" s="148">
        <f>C14+D14</f>
        <v>2586071.56</v>
      </c>
      <c r="F14" s="148">
        <v>2384146.7799999998</v>
      </c>
      <c r="G14" s="148">
        <v>2384146.7799999998</v>
      </c>
      <c r="H14" s="148">
        <f>E14-F14</f>
        <v>201924.78000000026</v>
      </c>
    </row>
    <row r="15" spans="1:8" x14ac:dyDescent="0.2">
      <c r="A15" s="146"/>
      <c r="B15" s="147" t="s">
        <v>359</v>
      </c>
      <c r="C15" s="148">
        <v>520613.03</v>
      </c>
      <c r="D15" s="148">
        <v>111377.67</v>
      </c>
      <c r="E15" s="148">
        <f t="shared" ref="E15:E22" si="6">C15+D15</f>
        <v>631990.70000000007</v>
      </c>
      <c r="F15" s="148">
        <v>513308.45</v>
      </c>
      <c r="G15" s="148">
        <v>513308.45</v>
      </c>
      <c r="H15" s="148">
        <f t="shared" ref="H15:H22" si="7">E15-F15</f>
        <v>118682.25000000006</v>
      </c>
    </row>
    <row r="16" spans="1:8" x14ac:dyDescent="0.2">
      <c r="A16" s="146"/>
      <c r="B16" s="147" t="s">
        <v>360</v>
      </c>
      <c r="C16" s="148">
        <v>3000</v>
      </c>
      <c r="D16" s="148">
        <v>6000</v>
      </c>
      <c r="E16" s="148">
        <f t="shared" si="6"/>
        <v>9000</v>
      </c>
      <c r="F16" s="148">
        <v>6418.2</v>
      </c>
      <c r="G16" s="148">
        <v>6418.2</v>
      </c>
      <c r="H16" s="148">
        <f t="shared" si="7"/>
        <v>2581.8000000000002</v>
      </c>
    </row>
    <row r="17" spans="1:10" x14ac:dyDescent="0.2">
      <c r="A17" s="146"/>
      <c r="B17" s="147" t="s">
        <v>361</v>
      </c>
      <c r="C17" s="148">
        <v>752038.35</v>
      </c>
      <c r="D17" s="148">
        <v>465936.46</v>
      </c>
      <c r="E17" s="148">
        <f t="shared" si="6"/>
        <v>1217974.81</v>
      </c>
      <c r="F17" s="148">
        <v>1129732.6299999999</v>
      </c>
      <c r="G17" s="148">
        <v>1129732.6299999999</v>
      </c>
      <c r="H17" s="148">
        <f t="shared" si="7"/>
        <v>88242.180000000168</v>
      </c>
    </row>
    <row r="18" spans="1:10" x14ac:dyDescent="0.2">
      <c r="A18" s="146"/>
      <c r="B18" s="147" t="s">
        <v>362</v>
      </c>
      <c r="C18" s="148">
        <v>278174.51</v>
      </c>
      <c r="D18" s="148">
        <v>70295.58</v>
      </c>
      <c r="E18" s="148">
        <f t="shared" si="6"/>
        <v>348470.09</v>
      </c>
      <c r="F18" s="148">
        <v>245561.56</v>
      </c>
      <c r="G18" s="148">
        <v>245561.56</v>
      </c>
      <c r="H18" s="148">
        <f t="shared" si="7"/>
        <v>102908.53000000003</v>
      </c>
    </row>
    <row r="19" spans="1:10" x14ac:dyDescent="0.2">
      <c r="A19" s="146"/>
      <c r="B19" s="147" t="s">
        <v>328</v>
      </c>
      <c r="C19" s="148">
        <v>1012251.16</v>
      </c>
      <c r="D19" s="148">
        <v>626650.66</v>
      </c>
      <c r="E19" s="148">
        <f t="shared" si="6"/>
        <v>1638901.82</v>
      </c>
      <c r="F19" s="148">
        <v>1361813.91</v>
      </c>
      <c r="G19" s="148">
        <v>1361813.91</v>
      </c>
      <c r="H19" s="148">
        <f t="shared" si="7"/>
        <v>277087.91000000015</v>
      </c>
    </row>
    <row r="20" spans="1:10" x14ac:dyDescent="0.2">
      <c r="A20" s="146"/>
      <c r="B20" s="147" t="s">
        <v>363</v>
      </c>
      <c r="C20" s="148">
        <v>126844.17</v>
      </c>
      <c r="D20" s="148">
        <v>33383.919999999998</v>
      </c>
      <c r="E20" s="148">
        <f t="shared" si="6"/>
        <v>160228.09</v>
      </c>
      <c r="F20" s="148">
        <v>144354.01</v>
      </c>
      <c r="G20" s="148">
        <v>144354.01</v>
      </c>
      <c r="H20" s="148">
        <f t="shared" si="7"/>
        <v>15874.079999999987</v>
      </c>
    </row>
    <row r="21" spans="1:10" x14ac:dyDescent="0.2">
      <c r="A21" s="146"/>
      <c r="B21" s="147" t="s">
        <v>364</v>
      </c>
      <c r="C21" s="148">
        <v>0</v>
      </c>
      <c r="D21" s="148">
        <v>0</v>
      </c>
      <c r="E21" s="148">
        <f t="shared" si="6"/>
        <v>0</v>
      </c>
      <c r="F21" s="148">
        <v>0</v>
      </c>
      <c r="G21" s="148">
        <v>0</v>
      </c>
      <c r="H21" s="148">
        <f t="shared" si="7"/>
        <v>0</v>
      </c>
    </row>
    <row r="22" spans="1:10" x14ac:dyDescent="0.2">
      <c r="A22" s="146"/>
      <c r="B22" s="147" t="s">
        <v>365</v>
      </c>
      <c r="C22" s="148">
        <v>283376.98</v>
      </c>
      <c r="D22" s="148">
        <v>101582.65</v>
      </c>
      <c r="E22" s="148">
        <f t="shared" si="6"/>
        <v>384959.63</v>
      </c>
      <c r="F22" s="148">
        <v>317011.94</v>
      </c>
      <c r="G22" s="148">
        <v>317011.94</v>
      </c>
      <c r="H22" s="148">
        <f t="shared" si="7"/>
        <v>67947.69</v>
      </c>
    </row>
    <row r="23" spans="1:10" x14ac:dyDescent="0.2">
      <c r="A23" s="218" t="s">
        <v>329</v>
      </c>
      <c r="B23" s="144"/>
      <c r="C23" s="216">
        <f>SUM(C24:C32)</f>
        <v>17165498.43</v>
      </c>
      <c r="D23" s="216">
        <f t="shared" ref="D23:H23" si="8">SUM(D24:D32)</f>
        <v>8857228.5799999982</v>
      </c>
      <c r="E23" s="216">
        <f t="shared" si="8"/>
        <v>26022727.010000002</v>
      </c>
      <c r="F23" s="216">
        <f t="shared" si="8"/>
        <v>22414182.359999999</v>
      </c>
      <c r="G23" s="216">
        <f t="shared" si="8"/>
        <v>22414182.359999999</v>
      </c>
      <c r="H23" s="216">
        <f t="shared" si="8"/>
        <v>3608544.65</v>
      </c>
    </row>
    <row r="24" spans="1:10" x14ac:dyDescent="0.2">
      <c r="A24" s="146"/>
      <c r="B24" s="147" t="s">
        <v>330</v>
      </c>
      <c r="C24" s="148">
        <v>1982276.78</v>
      </c>
      <c r="D24" s="148">
        <v>1758205.57</v>
      </c>
      <c r="E24" s="148">
        <f>C24+D24</f>
        <v>3740482.35</v>
      </c>
      <c r="F24" s="148">
        <v>3366775.66</v>
      </c>
      <c r="G24" s="148">
        <v>3366775.66</v>
      </c>
      <c r="H24" s="148">
        <f>E24-F24</f>
        <v>373706.68999999994</v>
      </c>
    </row>
    <row r="25" spans="1:10" x14ac:dyDescent="0.2">
      <c r="A25" s="146"/>
      <c r="B25" s="147" t="s">
        <v>366</v>
      </c>
      <c r="C25" s="148">
        <v>435056.8</v>
      </c>
      <c r="D25" s="148">
        <v>-10870.77</v>
      </c>
      <c r="E25" s="148">
        <f t="shared" ref="E25:E32" si="9">C25+D25</f>
        <v>424186.02999999997</v>
      </c>
      <c r="F25" s="148">
        <v>368220.75</v>
      </c>
      <c r="G25" s="148">
        <v>368220.75</v>
      </c>
      <c r="H25" s="148">
        <f t="shared" ref="H25:H32" si="10">E25-F25</f>
        <v>55965.27999999997</v>
      </c>
    </row>
    <row r="26" spans="1:10" x14ac:dyDescent="0.2">
      <c r="A26" s="146"/>
      <c r="B26" s="147" t="s">
        <v>367</v>
      </c>
      <c r="C26" s="148">
        <v>4766912.2699999996</v>
      </c>
      <c r="D26" s="148">
        <v>2494550.37</v>
      </c>
      <c r="E26" s="148">
        <f t="shared" si="9"/>
        <v>7261462.6399999997</v>
      </c>
      <c r="F26" s="148">
        <v>6755385.1500000004</v>
      </c>
      <c r="G26" s="148">
        <v>6755385.1500000004</v>
      </c>
      <c r="H26" s="148">
        <f t="shared" si="10"/>
        <v>506077.48999999929</v>
      </c>
    </row>
    <row r="27" spans="1:10" x14ac:dyDescent="0.2">
      <c r="A27" s="146"/>
      <c r="B27" s="147" t="s">
        <v>368</v>
      </c>
      <c r="C27" s="148">
        <v>662144.64</v>
      </c>
      <c r="D27" s="148">
        <v>105146.31</v>
      </c>
      <c r="E27" s="148">
        <f t="shared" si="9"/>
        <v>767290.95</v>
      </c>
      <c r="F27" s="148">
        <v>32583.1</v>
      </c>
      <c r="G27" s="148">
        <v>32583.1</v>
      </c>
      <c r="H27" s="148">
        <f t="shared" si="10"/>
        <v>734707.85</v>
      </c>
    </row>
    <row r="28" spans="1:10" x14ac:dyDescent="0.2">
      <c r="A28" s="146"/>
      <c r="B28" s="147" t="s">
        <v>369</v>
      </c>
      <c r="C28" s="148">
        <v>4784431.7</v>
      </c>
      <c r="D28" s="148">
        <v>948290.65</v>
      </c>
      <c r="E28" s="148">
        <f t="shared" si="9"/>
        <v>5732722.3500000006</v>
      </c>
      <c r="F28" s="148">
        <v>5560217.5499999998</v>
      </c>
      <c r="G28" s="148">
        <v>5560217.5499999998</v>
      </c>
      <c r="H28" s="148">
        <f t="shared" si="10"/>
        <v>172504.80000000075</v>
      </c>
    </row>
    <row r="29" spans="1:10" x14ac:dyDescent="0.2">
      <c r="A29" s="146"/>
      <c r="B29" s="147" t="s">
        <v>370</v>
      </c>
      <c r="C29" s="148">
        <v>410840.52</v>
      </c>
      <c r="D29" s="148">
        <v>89840.52</v>
      </c>
      <c r="E29" s="148">
        <f t="shared" si="9"/>
        <v>500681.04000000004</v>
      </c>
      <c r="F29" s="148">
        <v>407602.81</v>
      </c>
      <c r="G29" s="148">
        <v>407602.81</v>
      </c>
      <c r="H29" s="148">
        <f t="shared" si="10"/>
        <v>93078.23000000004</v>
      </c>
      <c r="J29" s="222"/>
    </row>
    <row r="30" spans="1:10" x14ac:dyDescent="0.2">
      <c r="A30" s="146"/>
      <c r="B30" s="147" t="s">
        <v>371</v>
      </c>
      <c r="C30" s="148">
        <v>805590.85</v>
      </c>
      <c r="D30" s="148">
        <v>513995.67</v>
      </c>
      <c r="E30" s="148">
        <f t="shared" si="9"/>
        <v>1319586.52</v>
      </c>
      <c r="F30" s="148">
        <v>836103.39</v>
      </c>
      <c r="G30" s="148">
        <v>836103.39</v>
      </c>
      <c r="H30" s="148">
        <f t="shared" si="10"/>
        <v>483483.13</v>
      </c>
    </row>
    <row r="31" spans="1:10" x14ac:dyDescent="0.2">
      <c r="A31" s="146"/>
      <c r="B31" s="147" t="s">
        <v>331</v>
      </c>
      <c r="C31" s="148">
        <v>2137102.92</v>
      </c>
      <c r="D31" s="148">
        <v>397234.18</v>
      </c>
      <c r="E31" s="148">
        <f t="shared" si="9"/>
        <v>2534337.1</v>
      </c>
      <c r="F31" s="148">
        <v>2164695.9500000002</v>
      </c>
      <c r="G31" s="148">
        <v>2164695.9500000002</v>
      </c>
      <c r="H31" s="148">
        <f t="shared" si="10"/>
        <v>369641.14999999991</v>
      </c>
    </row>
    <row r="32" spans="1:10" x14ac:dyDescent="0.2">
      <c r="A32" s="146"/>
      <c r="B32" s="147" t="s">
        <v>302</v>
      </c>
      <c r="C32" s="148">
        <v>1181141.95</v>
      </c>
      <c r="D32" s="148">
        <v>2560836.08</v>
      </c>
      <c r="E32" s="148">
        <f t="shared" si="9"/>
        <v>3741978.0300000003</v>
      </c>
      <c r="F32" s="148">
        <v>2922598</v>
      </c>
      <c r="G32" s="148">
        <v>2922598</v>
      </c>
      <c r="H32" s="148">
        <f t="shared" si="10"/>
        <v>819380.03000000026</v>
      </c>
    </row>
    <row r="33" spans="1:10" x14ac:dyDescent="0.2">
      <c r="A33" s="218" t="s">
        <v>372</v>
      </c>
      <c r="B33" s="144"/>
      <c r="C33" s="216">
        <f>SUM(C34:C42)</f>
        <v>710000</v>
      </c>
      <c r="D33" s="216">
        <f t="shared" ref="D33:H33" si="11">SUM(D34:D42)</f>
        <v>1799836.23</v>
      </c>
      <c r="E33" s="216">
        <f t="shared" si="11"/>
        <v>2509836.23</v>
      </c>
      <c r="F33" s="216">
        <f t="shared" si="11"/>
        <v>723695.7</v>
      </c>
      <c r="G33" s="216">
        <f t="shared" si="11"/>
        <v>723695.7</v>
      </c>
      <c r="H33" s="216">
        <f t="shared" si="11"/>
        <v>1786140.53</v>
      </c>
    </row>
    <row r="34" spans="1:10" hidden="1" x14ac:dyDescent="0.2">
      <c r="A34" s="146"/>
      <c r="B34" s="147" t="s">
        <v>373</v>
      </c>
      <c r="C34" s="148">
        <v>0</v>
      </c>
      <c r="D34" s="148">
        <v>0</v>
      </c>
      <c r="E34" s="148">
        <v>0</v>
      </c>
      <c r="F34" s="148">
        <v>0</v>
      </c>
      <c r="G34" s="148">
        <v>0</v>
      </c>
      <c r="H34" s="148">
        <f>E34-F34</f>
        <v>0</v>
      </c>
    </row>
    <row r="35" spans="1:10" hidden="1" x14ac:dyDescent="0.2">
      <c r="A35" s="146"/>
      <c r="B35" s="147" t="s">
        <v>374</v>
      </c>
      <c r="C35" s="148">
        <v>0</v>
      </c>
      <c r="D35" s="148">
        <v>0</v>
      </c>
      <c r="E35" s="148">
        <v>0</v>
      </c>
      <c r="F35" s="148">
        <v>0</v>
      </c>
      <c r="G35" s="148">
        <v>0</v>
      </c>
      <c r="H35" s="148">
        <f t="shared" ref="H35:H42" si="12">E35-F35</f>
        <v>0</v>
      </c>
    </row>
    <row r="36" spans="1:10" hidden="1" x14ac:dyDescent="0.2">
      <c r="A36" s="146"/>
      <c r="B36" s="147" t="s">
        <v>332</v>
      </c>
      <c r="C36" s="148">
        <v>0</v>
      </c>
      <c r="D36" s="148">
        <v>0</v>
      </c>
      <c r="E36" s="148">
        <v>0</v>
      </c>
      <c r="F36" s="148">
        <v>0</v>
      </c>
      <c r="G36" s="148">
        <v>0</v>
      </c>
      <c r="H36" s="148">
        <f t="shared" si="12"/>
        <v>0</v>
      </c>
    </row>
    <row r="37" spans="1:10" x14ac:dyDescent="0.2">
      <c r="A37" s="146"/>
      <c r="B37" s="147" t="s">
        <v>375</v>
      </c>
      <c r="C37" s="148">
        <v>710000</v>
      </c>
      <c r="D37" s="148">
        <v>1799836.23</v>
      </c>
      <c r="E37" s="148">
        <f>C37+D37</f>
        <v>2509836.23</v>
      </c>
      <c r="F37" s="148">
        <v>723695.7</v>
      </c>
      <c r="G37" s="148">
        <v>723695.7</v>
      </c>
      <c r="H37" s="148">
        <f t="shared" si="12"/>
        <v>1786140.53</v>
      </c>
      <c r="J37" s="222"/>
    </row>
    <row r="38" spans="1:10" ht="11.25" hidden="1" customHeight="1" x14ac:dyDescent="0.2">
      <c r="A38" s="146"/>
      <c r="B38" s="147" t="s">
        <v>376</v>
      </c>
      <c r="C38" s="148">
        <v>0</v>
      </c>
      <c r="D38" s="148">
        <v>0</v>
      </c>
      <c r="E38" s="148">
        <v>0</v>
      </c>
      <c r="F38" s="148">
        <v>0</v>
      </c>
      <c r="G38" s="148">
        <v>0</v>
      </c>
      <c r="H38" s="148">
        <f t="shared" si="12"/>
        <v>0</v>
      </c>
      <c r="J38" s="222"/>
    </row>
    <row r="39" spans="1:10" ht="11.25" hidden="1" customHeight="1" x14ac:dyDescent="0.2">
      <c r="A39" s="146"/>
      <c r="B39" s="147" t="s">
        <v>377</v>
      </c>
      <c r="C39" s="148">
        <v>0</v>
      </c>
      <c r="D39" s="148">
        <v>0</v>
      </c>
      <c r="E39" s="148">
        <v>0</v>
      </c>
      <c r="F39" s="148">
        <v>0</v>
      </c>
      <c r="G39" s="148">
        <v>0</v>
      </c>
      <c r="H39" s="148">
        <f t="shared" si="12"/>
        <v>0</v>
      </c>
      <c r="J39" s="222"/>
    </row>
    <row r="40" spans="1:10" ht="11.25" hidden="1" customHeight="1" x14ac:dyDescent="0.2">
      <c r="A40" s="146"/>
      <c r="B40" s="147" t="s">
        <v>378</v>
      </c>
      <c r="C40" s="148">
        <v>0</v>
      </c>
      <c r="D40" s="148">
        <v>0</v>
      </c>
      <c r="E40" s="148">
        <v>0</v>
      </c>
      <c r="F40" s="148">
        <v>0</v>
      </c>
      <c r="G40" s="148">
        <v>0</v>
      </c>
      <c r="H40" s="148">
        <f t="shared" si="12"/>
        <v>0</v>
      </c>
      <c r="J40" s="222"/>
    </row>
    <row r="41" spans="1:10" hidden="1" x14ac:dyDescent="0.2">
      <c r="A41" s="146"/>
      <c r="B41" s="147" t="s">
        <v>379</v>
      </c>
      <c r="C41" s="148">
        <v>0</v>
      </c>
      <c r="D41" s="148">
        <v>0</v>
      </c>
      <c r="E41" s="148">
        <v>0</v>
      </c>
      <c r="F41" s="148">
        <v>0</v>
      </c>
      <c r="G41" s="148">
        <v>0</v>
      </c>
      <c r="H41" s="148">
        <f t="shared" si="12"/>
        <v>0</v>
      </c>
    </row>
    <row r="42" spans="1:10" hidden="1" x14ac:dyDescent="0.2">
      <c r="A42" s="146"/>
      <c r="B42" s="147" t="s">
        <v>380</v>
      </c>
      <c r="C42" s="148">
        <v>0</v>
      </c>
      <c r="D42" s="148">
        <v>0</v>
      </c>
      <c r="E42" s="148">
        <v>0</v>
      </c>
      <c r="F42" s="148">
        <v>0</v>
      </c>
      <c r="G42" s="148">
        <v>0</v>
      </c>
      <c r="H42" s="148">
        <f t="shared" si="12"/>
        <v>0</v>
      </c>
    </row>
    <row r="43" spans="1:10" x14ac:dyDescent="0.2">
      <c r="A43" s="218" t="s">
        <v>381</v>
      </c>
      <c r="B43" s="144"/>
      <c r="C43" s="216">
        <f>SUM(C44:C52)</f>
        <v>928440</v>
      </c>
      <c r="D43" s="216">
        <f t="shared" ref="D43:G43" si="13">SUM(D44:D52)</f>
        <v>361263.37</v>
      </c>
      <c r="E43" s="216">
        <f t="shared" si="13"/>
        <v>1289703.3700000001</v>
      </c>
      <c r="F43" s="216">
        <f t="shared" si="13"/>
        <v>1005625.79</v>
      </c>
      <c r="G43" s="216">
        <f t="shared" si="13"/>
        <v>1005625.79</v>
      </c>
      <c r="H43" s="216">
        <f>SUM(H44:H52)</f>
        <v>284077.58</v>
      </c>
    </row>
    <row r="44" spans="1:10" x14ac:dyDescent="0.2">
      <c r="A44" s="146"/>
      <c r="B44" s="147" t="s">
        <v>382</v>
      </c>
      <c r="C44" s="148">
        <v>556940</v>
      </c>
      <c r="D44" s="148">
        <v>284799.83</v>
      </c>
      <c r="E44" s="148">
        <f>C44+D44</f>
        <v>841739.83000000007</v>
      </c>
      <c r="F44" s="148">
        <v>601420.52</v>
      </c>
      <c r="G44" s="148">
        <v>601420.52</v>
      </c>
      <c r="H44" s="148">
        <f>E44-F44</f>
        <v>240319.31000000006</v>
      </c>
    </row>
    <row r="45" spans="1:10" x14ac:dyDescent="0.2">
      <c r="A45" s="146"/>
      <c r="B45" s="147" t="s">
        <v>383</v>
      </c>
      <c r="C45" s="148">
        <v>0</v>
      </c>
      <c r="D45" s="148">
        <v>0</v>
      </c>
      <c r="E45" s="148">
        <f t="shared" ref="E45:E56" si="14">C45+D45</f>
        <v>0</v>
      </c>
      <c r="F45" s="148">
        <v>0</v>
      </c>
      <c r="G45" s="148">
        <v>0</v>
      </c>
      <c r="H45" s="148">
        <f t="shared" ref="H45:H58" si="15">E45-F45</f>
        <v>0</v>
      </c>
    </row>
    <row r="46" spans="1:10" x14ac:dyDescent="0.2">
      <c r="A46" s="146"/>
      <c r="B46" s="147" t="s">
        <v>384</v>
      </c>
      <c r="C46" s="148">
        <v>8000</v>
      </c>
      <c r="D46" s="148">
        <v>-8000</v>
      </c>
      <c r="E46" s="148">
        <f t="shared" si="14"/>
        <v>0</v>
      </c>
      <c r="F46" s="148">
        <v>0</v>
      </c>
      <c r="G46" s="148">
        <v>0</v>
      </c>
      <c r="H46" s="148">
        <f t="shared" si="15"/>
        <v>0</v>
      </c>
    </row>
    <row r="47" spans="1:10" x14ac:dyDescent="0.2">
      <c r="A47" s="146"/>
      <c r="B47" s="147" t="s">
        <v>385</v>
      </c>
      <c r="C47" s="148">
        <v>0</v>
      </c>
      <c r="D47" s="148">
        <v>0</v>
      </c>
      <c r="E47" s="148">
        <f t="shared" si="14"/>
        <v>0</v>
      </c>
      <c r="F47" s="148">
        <v>0</v>
      </c>
      <c r="G47" s="148">
        <v>0</v>
      </c>
      <c r="H47" s="148">
        <f t="shared" si="15"/>
        <v>0</v>
      </c>
    </row>
    <row r="48" spans="1:10" x14ac:dyDescent="0.2">
      <c r="A48" s="146"/>
      <c r="B48" s="147" t="s">
        <v>386</v>
      </c>
      <c r="C48" s="148">
        <v>0</v>
      </c>
      <c r="D48" s="148">
        <v>0</v>
      </c>
      <c r="E48" s="148">
        <f t="shared" si="14"/>
        <v>0</v>
      </c>
      <c r="F48" s="148">
        <v>0</v>
      </c>
      <c r="G48" s="148">
        <v>0</v>
      </c>
      <c r="H48" s="148">
        <f t="shared" si="15"/>
        <v>0</v>
      </c>
    </row>
    <row r="49" spans="1:11" x14ac:dyDescent="0.2">
      <c r="A49" s="146"/>
      <c r="B49" s="147" t="s">
        <v>387</v>
      </c>
      <c r="C49" s="148">
        <v>363500</v>
      </c>
      <c r="D49" s="148">
        <v>84463.54</v>
      </c>
      <c r="E49" s="148">
        <f t="shared" si="14"/>
        <v>447963.54</v>
      </c>
      <c r="F49" s="148">
        <v>404205.27</v>
      </c>
      <c r="G49" s="148">
        <v>404205.27</v>
      </c>
      <c r="H49" s="148">
        <f t="shared" si="15"/>
        <v>43758.26999999996</v>
      </c>
    </row>
    <row r="50" spans="1:11" x14ac:dyDescent="0.2">
      <c r="A50" s="146"/>
      <c r="B50" s="147" t="s">
        <v>388</v>
      </c>
      <c r="C50" s="148">
        <v>0</v>
      </c>
      <c r="D50" s="148">
        <v>0</v>
      </c>
      <c r="E50" s="148">
        <f t="shared" si="14"/>
        <v>0</v>
      </c>
      <c r="F50" s="148">
        <v>0</v>
      </c>
      <c r="G50" s="148">
        <v>0</v>
      </c>
      <c r="H50" s="148">
        <f t="shared" si="15"/>
        <v>0</v>
      </c>
    </row>
    <row r="51" spans="1:11" x14ac:dyDescent="0.2">
      <c r="A51" s="146"/>
      <c r="B51" s="147" t="s">
        <v>389</v>
      </c>
      <c r="C51" s="148">
        <v>0</v>
      </c>
      <c r="D51" s="148">
        <v>0</v>
      </c>
      <c r="E51" s="148">
        <f t="shared" si="14"/>
        <v>0</v>
      </c>
      <c r="F51" s="148">
        <v>0</v>
      </c>
      <c r="G51" s="148">
        <v>0</v>
      </c>
      <c r="H51" s="148">
        <f t="shared" si="15"/>
        <v>0</v>
      </c>
    </row>
    <row r="52" spans="1:11" x14ac:dyDescent="0.2">
      <c r="A52" s="146"/>
      <c r="B52" s="147" t="s">
        <v>390</v>
      </c>
      <c r="C52" s="148">
        <v>0</v>
      </c>
      <c r="D52" s="148">
        <v>0</v>
      </c>
      <c r="E52" s="148">
        <f t="shared" si="14"/>
        <v>0</v>
      </c>
      <c r="F52" s="148">
        <v>0</v>
      </c>
      <c r="G52" s="148">
        <v>0</v>
      </c>
      <c r="H52" s="148">
        <f t="shared" si="15"/>
        <v>0</v>
      </c>
      <c r="K52" s="222"/>
    </row>
    <row r="53" spans="1:11" hidden="1" x14ac:dyDescent="0.2">
      <c r="A53" s="218" t="s">
        <v>391</v>
      </c>
      <c r="B53" s="144"/>
      <c r="C53" s="216">
        <v>0</v>
      </c>
      <c r="D53" s="216">
        <v>0</v>
      </c>
      <c r="E53" s="148">
        <f t="shared" si="14"/>
        <v>0</v>
      </c>
      <c r="F53" s="216">
        <v>0</v>
      </c>
      <c r="G53" s="216">
        <v>0</v>
      </c>
      <c r="H53" s="148">
        <f t="shared" si="15"/>
        <v>0</v>
      </c>
    </row>
    <row r="54" spans="1:11" hidden="1" x14ac:dyDescent="0.2">
      <c r="A54" s="146"/>
      <c r="B54" s="147" t="s">
        <v>392</v>
      </c>
      <c r="C54" s="148">
        <v>0</v>
      </c>
      <c r="D54" s="148">
        <v>0</v>
      </c>
      <c r="E54" s="148">
        <f t="shared" si="14"/>
        <v>0</v>
      </c>
      <c r="F54" s="148">
        <v>0</v>
      </c>
      <c r="G54" s="148">
        <v>0</v>
      </c>
      <c r="H54" s="148">
        <f t="shared" si="15"/>
        <v>0</v>
      </c>
    </row>
    <row r="55" spans="1:11" hidden="1" x14ac:dyDescent="0.2">
      <c r="A55" s="146"/>
      <c r="B55" s="147" t="s">
        <v>393</v>
      </c>
      <c r="C55" s="148">
        <v>0</v>
      </c>
      <c r="D55" s="148">
        <v>0</v>
      </c>
      <c r="E55" s="148">
        <f t="shared" si="14"/>
        <v>0</v>
      </c>
      <c r="F55" s="148">
        <v>0</v>
      </c>
      <c r="G55" s="148">
        <v>0</v>
      </c>
      <c r="H55" s="148">
        <f t="shared" si="15"/>
        <v>0</v>
      </c>
    </row>
    <row r="56" spans="1:11" hidden="1" x14ac:dyDescent="0.2">
      <c r="A56" s="146"/>
      <c r="B56" s="147" t="s">
        <v>394</v>
      </c>
      <c r="C56" s="148">
        <v>0</v>
      </c>
      <c r="D56" s="148">
        <v>0</v>
      </c>
      <c r="E56" s="148">
        <f t="shared" si="14"/>
        <v>0</v>
      </c>
      <c r="F56" s="148">
        <v>0</v>
      </c>
      <c r="G56" s="148">
        <v>0</v>
      </c>
      <c r="H56" s="148">
        <f t="shared" si="15"/>
        <v>0</v>
      </c>
    </row>
    <row r="57" spans="1:11" x14ac:dyDescent="0.2">
      <c r="A57" s="218" t="s">
        <v>393</v>
      </c>
      <c r="B57" s="258"/>
      <c r="C57" s="216">
        <f>C58</f>
        <v>0</v>
      </c>
      <c r="D57" s="216">
        <f>D58</f>
        <v>1700000</v>
      </c>
      <c r="E57" s="216">
        <f>E58</f>
        <v>1700000</v>
      </c>
      <c r="F57" s="216">
        <f>F58</f>
        <v>0</v>
      </c>
      <c r="G57" s="216">
        <f>G58</f>
        <v>0</v>
      </c>
      <c r="H57" s="216">
        <f t="shared" si="15"/>
        <v>1700000</v>
      </c>
    </row>
    <row r="58" spans="1:11" x14ac:dyDescent="0.2">
      <c r="A58" s="146"/>
      <c r="B58" s="147" t="s">
        <v>391</v>
      </c>
      <c r="C58" s="148">
        <v>0</v>
      </c>
      <c r="D58" s="148">
        <v>1700000</v>
      </c>
      <c r="E58" s="148">
        <f>D58+C58</f>
        <v>1700000</v>
      </c>
      <c r="F58" s="148">
        <v>0</v>
      </c>
      <c r="G58" s="148">
        <v>0</v>
      </c>
      <c r="H58" s="148">
        <f t="shared" si="15"/>
        <v>1700000</v>
      </c>
    </row>
    <row r="59" spans="1:11" x14ac:dyDescent="0.2">
      <c r="A59" s="218" t="s">
        <v>395</v>
      </c>
      <c r="B59" s="144"/>
      <c r="C59" s="216">
        <f>C66</f>
        <v>2134867.7000000002</v>
      </c>
      <c r="D59" s="216">
        <f>D66</f>
        <v>-2134867.7000000002</v>
      </c>
      <c r="E59" s="216">
        <f>C59+D59</f>
        <v>0</v>
      </c>
      <c r="F59" s="216">
        <v>0</v>
      </c>
      <c r="G59" s="216">
        <v>0</v>
      </c>
      <c r="H59" s="216">
        <f>SUM(H66)</f>
        <v>0</v>
      </c>
    </row>
    <row r="60" spans="1:11" hidden="1" x14ac:dyDescent="0.2">
      <c r="A60" s="146"/>
      <c r="B60" s="147" t="s">
        <v>396</v>
      </c>
      <c r="C60" s="148">
        <v>0</v>
      </c>
      <c r="D60" s="148">
        <v>0</v>
      </c>
      <c r="E60" s="148">
        <v>0</v>
      </c>
      <c r="F60" s="148">
        <v>0</v>
      </c>
      <c r="G60" s="148">
        <v>0</v>
      </c>
      <c r="H60" s="148">
        <v>0</v>
      </c>
    </row>
    <row r="61" spans="1:11" hidden="1" x14ac:dyDescent="0.2">
      <c r="A61" s="146"/>
      <c r="B61" s="147" t="s">
        <v>397</v>
      </c>
      <c r="C61" s="148">
        <v>0</v>
      </c>
      <c r="D61" s="148">
        <v>0</v>
      </c>
      <c r="E61" s="148">
        <v>0</v>
      </c>
      <c r="F61" s="148">
        <v>0</v>
      </c>
      <c r="G61" s="148">
        <v>0</v>
      </c>
      <c r="H61" s="148">
        <v>0</v>
      </c>
    </row>
    <row r="62" spans="1:11" hidden="1" x14ac:dyDescent="0.2">
      <c r="A62" s="146"/>
      <c r="B62" s="147" t="s">
        <v>398</v>
      </c>
      <c r="C62" s="148">
        <v>0</v>
      </c>
      <c r="D62" s="148">
        <v>0</v>
      </c>
      <c r="E62" s="148">
        <v>0</v>
      </c>
      <c r="F62" s="148">
        <v>0</v>
      </c>
      <c r="G62" s="148">
        <v>0</v>
      </c>
      <c r="H62" s="148">
        <v>0</v>
      </c>
    </row>
    <row r="63" spans="1:11" hidden="1" x14ac:dyDescent="0.2">
      <c r="A63" s="146"/>
      <c r="B63" s="147" t="s">
        <v>399</v>
      </c>
      <c r="C63" s="148">
        <v>0</v>
      </c>
      <c r="D63" s="148">
        <v>0</v>
      </c>
      <c r="E63" s="148">
        <v>0</v>
      </c>
      <c r="F63" s="148">
        <v>0</v>
      </c>
      <c r="G63" s="148">
        <v>0</v>
      </c>
      <c r="H63" s="148">
        <v>0</v>
      </c>
    </row>
    <row r="64" spans="1:11" hidden="1" x14ac:dyDescent="0.2">
      <c r="A64" s="146"/>
      <c r="B64" s="147" t="s">
        <v>400</v>
      </c>
      <c r="C64" s="148">
        <v>0</v>
      </c>
      <c r="D64" s="148">
        <v>0</v>
      </c>
      <c r="E64" s="148">
        <v>0</v>
      </c>
      <c r="F64" s="148">
        <v>0</v>
      </c>
      <c r="G64" s="148">
        <v>0</v>
      </c>
      <c r="H64" s="148">
        <v>0</v>
      </c>
    </row>
    <row r="65" spans="1:8" hidden="1" x14ac:dyDescent="0.2">
      <c r="A65" s="146"/>
      <c r="B65" s="147" t="s">
        <v>401</v>
      </c>
      <c r="C65" s="148">
        <v>0</v>
      </c>
      <c r="D65" s="148">
        <v>0</v>
      </c>
      <c r="E65" s="148">
        <v>0</v>
      </c>
      <c r="F65" s="148">
        <v>0</v>
      </c>
      <c r="G65" s="148">
        <v>0</v>
      </c>
      <c r="H65" s="148">
        <v>0</v>
      </c>
    </row>
    <row r="66" spans="1:8" x14ac:dyDescent="0.2">
      <c r="A66" s="146"/>
      <c r="B66" s="147" t="s">
        <v>402</v>
      </c>
      <c r="C66" s="148">
        <v>2134867.7000000002</v>
      </c>
      <c r="D66" s="148">
        <v>-2134867.7000000002</v>
      </c>
      <c r="E66" s="148">
        <f>C66+D66</f>
        <v>0</v>
      </c>
      <c r="F66" s="148">
        <v>0</v>
      </c>
      <c r="G66" s="148">
        <v>0</v>
      </c>
      <c r="H66" s="148">
        <f t="shared" ref="H66" si="16">E66-F66</f>
        <v>0</v>
      </c>
    </row>
    <row r="67" spans="1:8" hidden="1" x14ac:dyDescent="0.2">
      <c r="A67" s="218" t="s">
        <v>403</v>
      </c>
      <c r="B67" s="144"/>
      <c r="C67" s="216">
        <v>0</v>
      </c>
      <c r="D67" s="216">
        <v>0</v>
      </c>
      <c r="E67" s="216">
        <v>0</v>
      </c>
      <c r="F67" s="216">
        <v>0</v>
      </c>
      <c r="G67" s="216">
        <v>0</v>
      </c>
      <c r="H67" s="216">
        <v>0</v>
      </c>
    </row>
    <row r="68" spans="1:8" hidden="1" x14ac:dyDescent="0.2">
      <c r="A68" s="146"/>
      <c r="B68" s="147" t="s">
        <v>404</v>
      </c>
      <c r="C68" s="148">
        <v>0</v>
      </c>
      <c r="D68" s="148">
        <v>0</v>
      </c>
      <c r="E68" s="148">
        <v>0</v>
      </c>
      <c r="F68" s="148">
        <v>0</v>
      </c>
      <c r="G68" s="148">
        <v>0</v>
      </c>
      <c r="H68" s="148">
        <v>0</v>
      </c>
    </row>
    <row r="69" spans="1:8" hidden="1" x14ac:dyDescent="0.2">
      <c r="A69" s="146"/>
      <c r="B69" s="147" t="s">
        <v>405</v>
      </c>
      <c r="C69" s="148">
        <v>0</v>
      </c>
      <c r="D69" s="148">
        <v>0</v>
      </c>
      <c r="E69" s="148">
        <v>0</v>
      </c>
      <c r="F69" s="148">
        <v>0</v>
      </c>
      <c r="G69" s="148">
        <v>0</v>
      </c>
      <c r="H69" s="148">
        <v>0</v>
      </c>
    </row>
    <row r="70" spans="1:8" hidden="1" x14ac:dyDescent="0.2">
      <c r="A70" s="146"/>
      <c r="B70" s="147" t="s">
        <v>406</v>
      </c>
      <c r="C70" s="148">
        <v>0</v>
      </c>
      <c r="D70" s="148">
        <v>0</v>
      </c>
      <c r="E70" s="148">
        <v>0</v>
      </c>
      <c r="F70" s="148">
        <v>0</v>
      </c>
      <c r="G70" s="148">
        <v>0</v>
      </c>
      <c r="H70" s="148">
        <v>0</v>
      </c>
    </row>
    <row r="71" spans="1:8" hidden="1" x14ac:dyDescent="0.2">
      <c r="A71" s="218" t="s">
        <v>407</v>
      </c>
      <c r="B71" s="144"/>
      <c r="C71" s="216">
        <v>0</v>
      </c>
      <c r="D71" s="216">
        <v>0</v>
      </c>
      <c r="E71" s="216">
        <v>0</v>
      </c>
      <c r="F71" s="216">
        <v>0</v>
      </c>
      <c r="G71" s="216">
        <v>0</v>
      </c>
      <c r="H71" s="216">
        <v>0</v>
      </c>
    </row>
    <row r="72" spans="1:8" hidden="1" x14ac:dyDescent="0.2">
      <c r="A72" s="146"/>
      <c r="B72" s="147" t="s">
        <v>408</v>
      </c>
      <c r="C72" s="148">
        <v>0</v>
      </c>
      <c r="D72" s="148">
        <v>0</v>
      </c>
      <c r="E72" s="148">
        <v>0</v>
      </c>
      <c r="F72" s="148">
        <v>0</v>
      </c>
      <c r="G72" s="148">
        <v>0</v>
      </c>
      <c r="H72" s="148">
        <v>0</v>
      </c>
    </row>
    <row r="73" spans="1:8" hidden="1" x14ac:dyDescent="0.2">
      <c r="A73" s="146"/>
      <c r="B73" s="147" t="s">
        <v>409</v>
      </c>
      <c r="C73" s="148">
        <v>0</v>
      </c>
      <c r="D73" s="148">
        <v>0</v>
      </c>
      <c r="E73" s="148">
        <v>0</v>
      </c>
      <c r="F73" s="148">
        <v>0</v>
      </c>
      <c r="G73" s="148">
        <v>0</v>
      </c>
      <c r="H73" s="148">
        <v>0</v>
      </c>
    </row>
    <row r="74" spans="1:8" hidden="1" x14ac:dyDescent="0.2">
      <c r="A74" s="146"/>
      <c r="B74" s="147" t="s">
        <v>410</v>
      </c>
      <c r="C74" s="148">
        <v>0</v>
      </c>
      <c r="D74" s="148">
        <v>0</v>
      </c>
      <c r="E74" s="148">
        <v>0</v>
      </c>
      <c r="F74" s="148">
        <v>0</v>
      </c>
      <c r="G74" s="148">
        <v>0</v>
      </c>
      <c r="H74" s="148">
        <v>0</v>
      </c>
    </row>
    <row r="75" spans="1:8" hidden="1" x14ac:dyDescent="0.2">
      <c r="A75" s="146"/>
      <c r="B75" s="147" t="s">
        <v>411</v>
      </c>
      <c r="C75" s="148">
        <v>0</v>
      </c>
      <c r="D75" s="148">
        <v>0</v>
      </c>
      <c r="E75" s="148">
        <v>0</v>
      </c>
      <c r="F75" s="148">
        <v>0</v>
      </c>
      <c r="G75" s="148">
        <v>0</v>
      </c>
      <c r="H75" s="148">
        <v>0</v>
      </c>
    </row>
    <row r="76" spans="1:8" hidden="1" x14ac:dyDescent="0.2">
      <c r="A76" s="146"/>
      <c r="B76" s="147" t="s">
        <v>412</v>
      </c>
      <c r="C76" s="148">
        <v>0</v>
      </c>
      <c r="D76" s="148">
        <v>0</v>
      </c>
      <c r="E76" s="148">
        <v>0</v>
      </c>
      <c r="F76" s="148">
        <v>0</v>
      </c>
      <c r="G76" s="148">
        <v>0</v>
      </c>
      <c r="H76" s="148">
        <v>0</v>
      </c>
    </row>
    <row r="77" spans="1:8" hidden="1" x14ac:dyDescent="0.2">
      <c r="A77" s="146"/>
      <c r="B77" s="147" t="s">
        <v>413</v>
      </c>
      <c r="C77" s="148">
        <v>0</v>
      </c>
      <c r="D77" s="148">
        <v>0</v>
      </c>
      <c r="E77" s="148">
        <v>0</v>
      </c>
      <c r="F77" s="148">
        <v>0</v>
      </c>
      <c r="G77" s="148">
        <v>0</v>
      </c>
      <c r="H77" s="148">
        <v>0</v>
      </c>
    </row>
    <row r="78" spans="1:8" hidden="1" x14ac:dyDescent="0.2">
      <c r="A78" s="149"/>
      <c r="B78" s="150" t="s">
        <v>414</v>
      </c>
      <c r="C78" s="151">
        <v>0</v>
      </c>
      <c r="D78" s="151">
        <v>0</v>
      </c>
      <c r="E78" s="151">
        <v>0</v>
      </c>
      <c r="F78" s="151">
        <v>0</v>
      </c>
      <c r="G78" s="151">
        <v>0</v>
      </c>
      <c r="H78" s="151">
        <v>0</v>
      </c>
    </row>
    <row r="79" spans="1:8" x14ac:dyDescent="0.2">
      <c r="A79" s="152"/>
      <c r="B79" s="153" t="s">
        <v>227</v>
      </c>
      <c r="C79" s="154">
        <f>C5+C13+C23+C33+C43+C59+C67+C71</f>
        <v>63781531.730000004</v>
      </c>
      <c r="D79" s="154">
        <f>D5+D13+D23+D33+D43+D57+D59+D67+D71</f>
        <v>54189974.699999988</v>
      </c>
      <c r="E79" s="154">
        <f>E5+E13+E23+E33+E43+E57+E59+E67+E71</f>
        <v>117971506.43000001</v>
      </c>
      <c r="F79" s="154">
        <f t="shared" ref="F79:G79" si="17">F5+F13+F23+F33+F43+F59+F67+F71</f>
        <v>107488235.53000002</v>
      </c>
      <c r="G79" s="154">
        <f t="shared" si="17"/>
        <v>107488235.53000002</v>
      </c>
      <c r="H79" s="154">
        <f>H5+H13+H23+H33+H43+H57+H59+H67+H71</f>
        <v>10483270.899999987</v>
      </c>
    </row>
    <row r="81" spans="1:8" x14ac:dyDescent="0.2">
      <c r="A81" s="155" t="s">
        <v>228</v>
      </c>
      <c r="B81" s="155"/>
      <c r="C81" s="155"/>
      <c r="D81" s="155"/>
      <c r="E81" s="155"/>
      <c r="F81" s="155"/>
      <c r="G81" s="155"/>
      <c r="H81" s="155"/>
    </row>
    <row r="86" spans="1:8" x14ac:dyDescent="0.2">
      <c r="B86" s="219" t="s">
        <v>439</v>
      </c>
      <c r="F86" s="323"/>
      <c r="G86" s="323"/>
    </row>
    <row r="87" spans="1:8" x14ac:dyDescent="0.2">
      <c r="B87" s="320" t="s">
        <v>443</v>
      </c>
      <c r="C87" s="320"/>
      <c r="F87" s="347" t="s">
        <v>473</v>
      </c>
      <c r="G87" s="347"/>
    </row>
    <row r="88" spans="1:8" x14ac:dyDescent="0.2">
      <c r="B88" s="320" t="s">
        <v>446</v>
      </c>
      <c r="C88" s="320"/>
      <c r="F88" s="320" t="s">
        <v>193</v>
      </c>
      <c r="G88" s="320"/>
    </row>
    <row r="89" spans="1:8" x14ac:dyDescent="0.2">
      <c r="B89" s="156"/>
      <c r="F89" s="320"/>
      <c r="G89" s="320"/>
    </row>
  </sheetData>
  <sheetProtection formatCells="0" formatColumns="0" formatRows="0" autoFilter="0"/>
  <mergeCells count="10">
    <mergeCell ref="F89:G89"/>
    <mergeCell ref="B87:C87"/>
    <mergeCell ref="B88:C88"/>
    <mergeCell ref="F86:G86"/>
    <mergeCell ref="A1:H1"/>
    <mergeCell ref="A2:B4"/>
    <mergeCell ref="C2:G2"/>
    <mergeCell ref="H2:H3"/>
    <mergeCell ref="F87:G87"/>
    <mergeCell ref="F88:G88"/>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activeCell="J31" sqref="J31"/>
    </sheetView>
  </sheetViews>
  <sheetFormatPr baseColWidth="10" defaultColWidth="10.28515625" defaultRowHeight="11.25" x14ac:dyDescent="0.2"/>
  <cols>
    <col min="1" max="1" width="2.42578125" style="141" customWidth="1"/>
    <col min="2" max="2" width="40.85546875" style="141" customWidth="1"/>
    <col min="3" max="8" width="15.7109375" style="141" customWidth="1"/>
    <col min="9" max="16384" width="10.28515625" style="141"/>
  </cols>
  <sheetData>
    <row r="1" spans="1:8" ht="50.1" customHeight="1" x14ac:dyDescent="0.2">
      <c r="A1" s="336" t="s">
        <v>478</v>
      </c>
      <c r="B1" s="337"/>
      <c r="C1" s="337"/>
      <c r="D1" s="337"/>
      <c r="E1" s="337"/>
      <c r="F1" s="337"/>
      <c r="G1" s="337"/>
      <c r="H1" s="338"/>
    </row>
    <row r="2" spans="1:8" x14ac:dyDescent="0.2">
      <c r="A2" s="339" t="s">
        <v>229</v>
      </c>
      <c r="B2" s="340"/>
      <c r="C2" s="336" t="s">
        <v>200</v>
      </c>
      <c r="D2" s="337"/>
      <c r="E2" s="337"/>
      <c r="F2" s="337"/>
      <c r="G2" s="338"/>
      <c r="H2" s="345" t="s">
        <v>201</v>
      </c>
    </row>
    <row r="3" spans="1:8" ht="24.95" customHeight="1" x14ac:dyDescent="0.2">
      <c r="A3" s="341"/>
      <c r="B3" s="342"/>
      <c r="C3" s="142" t="s">
        <v>204</v>
      </c>
      <c r="D3" s="142" t="s">
        <v>205</v>
      </c>
      <c r="E3" s="142" t="s">
        <v>206</v>
      </c>
      <c r="F3" s="142" t="s">
        <v>208</v>
      </c>
      <c r="G3" s="142" t="s">
        <v>210</v>
      </c>
      <c r="H3" s="346"/>
    </row>
    <row r="4" spans="1:8" x14ac:dyDescent="0.2">
      <c r="A4" s="343"/>
      <c r="B4" s="344"/>
      <c r="C4" s="143">
        <v>1</v>
      </c>
      <c r="D4" s="143">
        <v>2</v>
      </c>
      <c r="E4" s="143" t="s">
        <v>213</v>
      </c>
      <c r="F4" s="143">
        <v>4</v>
      </c>
      <c r="G4" s="143">
        <v>5</v>
      </c>
      <c r="H4" s="143" t="s">
        <v>350</v>
      </c>
    </row>
    <row r="5" spans="1:8" x14ac:dyDescent="0.2">
      <c r="A5" s="146"/>
      <c r="B5" s="175"/>
      <c r="C5" s="176"/>
      <c r="D5" s="176"/>
      <c r="E5" s="176"/>
      <c r="F5" s="176"/>
      <c r="G5" s="176"/>
      <c r="H5" s="176"/>
    </row>
    <row r="6" spans="1:8" x14ac:dyDescent="0.2">
      <c r="A6" s="146"/>
      <c r="B6" s="175" t="s">
        <v>324</v>
      </c>
      <c r="C6" s="177">
        <v>62853091.729999997</v>
      </c>
      <c r="D6" s="177">
        <v>52128711.329999998</v>
      </c>
      <c r="E6" s="177">
        <f>C6+D6</f>
        <v>114981803.06</v>
      </c>
      <c r="F6" s="177">
        <v>106482609.73999999</v>
      </c>
      <c r="G6" s="177">
        <v>106482609.73999999</v>
      </c>
      <c r="H6" s="177">
        <f>E6-F6</f>
        <v>8499193.3200000077</v>
      </c>
    </row>
    <row r="7" spans="1:8" x14ac:dyDescent="0.2">
      <c r="A7" s="146"/>
      <c r="B7" s="175"/>
      <c r="C7" s="177"/>
      <c r="D7" s="177"/>
      <c r="E7" s="177"/>
      <c r="F7" s="177"/>
      <c r="G7" s="177"/>
      <c r="H7" s="177"/>
    </row>
    <row r="8" spans="1:8" x14ac:dyDescent="0.2">
      <c r="A8" s="146"/>
      <c r="B8" s="175" t="s">
        <v>325</v>
      </c>
      <c r="C8" s="177">
        <v>928440</v>
      </c>
      <c r="D8" s="177">
        <v>2061263.37</v>
      </c>
      <c r="E8" s="177">
        <f>C8+D8</f>
        <v>2989703.37</v>
      </c>
      <c r="F8" s="177">
        <v>1005625.79</v>
      </c>
      <c r="G8" s="177">
        <v>1005625.79</v>
      </c>
      <c r="H8" s="177">
        <f>E8-F8</f>
        <v>1984077.58</v>
      </c>
    </row>
    <row r="9" spans="1:8" x14ac:dyDescent="0.2">
      <c r="A9" s="146"/>
      <c r="B9" s="175"/>
      <c r="C9" s="178"/>
      <c r="D9" s="178"/>
      <c r="E9" s="178"/>
      <c r="F9" s="178"/>
      <c r="G9" s="178"/>
      <c r="H9" s="178"/>
    </row>
    <row r="10" spans="1:8" x14ac:dyDescent="0.2">
      <c r="A10" s="146"/>
      <c r="B10" s="175" t="s">
        <v>430</v>
      </c>
      <c r="C10" s="178"/>
      <c r="D10" s="178"/>
      <c r="E10" s="178"/>
      <c r="F10" s="178"/>
      <c r="G10" s="178"/>
      <c r="H10" s="178"/>
    </row>
    <row r="11" spans="1:8" x14ac:dyDescent="0.2">
      <c r="A11" s="146"/>
      <c r="B11" s="175"/>
      <c r="C11" s="178"/>
      <c r="D11" s="178"/>
      <c r="E11" s="178"/>
      <c r="F11" s="178"/>
      <c r="G11" s="178"/>
      <c r="H11" s="178"/>
    </row>
    <row r="12" spans="1:8" x14ac:dyDescent="0.2">
      <c r="A12" s="146"/>
      <c r="B12" s="175" t="s">
        <v>376</v>
      </c>
      <c r="C12" s="178"/>
      <c r="D12" s="178"/>
      <c r="E12" s="178"/>
      <c r="F12" s="178"/>
      <c r="G12" s="178"/>
      <c r="H12" s="178"/>
    </row>
    <row r="13" spans="1:8" x14ac:dyDescent="0.2">
      <c r="A13" s="146"/>
      <c r="B13" s="175"/>
      <c r="C13" s="178"/>
      <c r="D13" s="178"/>
      <c r="E13" s="178"/>
      <c r="F13" s="178"/>
      <c r="G13" s="178"/>
      <c r="H13" s="178"/>
    </row>
    <row r="14" spans="1:8" x14ac:dyDescent="0.2">
      <c r="A14" s="146"/>
      <c r="B14" s="175" t="s">
        <v>404</v>
      </c>
      <c r="C14" s="178"/>
      <c r="D14" s="178"/>
      <c r="E14" s="178"/>
      <c r="F14" s="178"/>
      <c r="G14" s="178"/>
      <c r="H14" s="178"/>
    </row>
    <row r="15" spans="1:8" x14ac:dyDescent="0.2">
      <c r="A15" s="149"/>
      <c r="B15" s="179"/>
      <c r="C15" s="180"/>
      <c r="D15" s="180"/>
      <c r="E15" s="180"/>
      <c r="F15" s="180"/>
      <c r="G15" s="180"/>
      <c r="H15" s="180"/>
    </row>
    <row r="16" spans="1:8" x14ac:dyDescent="0.2">
      <c r="A16" s="181"/>
      <c r="B16" s="153" t="s">
        <v>227</v>
      </c>
      <c r="C16" s="154">
        <f>C6+C8</f>
        <v>63781531.729999997</v>
      </c>
      <c r="D16" s="154">
        <f t="shared" ref="D16:H16" si="0">D6+D8</f>
        <v>54189974.699999996</v>
      </c>
      <c r="E16" s="154">
        <f t="shared" si="0"/>
        <v>117971506.43000001</v>
      </c>
      <c r="F16" s="154">
        <f t="shared" si="0"/>
        <v>107488235.53</v>
      </c>
      <c r="G16" s="154">
        <f t="shared" si="0"/>
        <v>107488235.53</v>
      </c>
      <c r="H16" s="154">
        <f t="shared" si="0"/>
        <v>10483270.900000008</v>
      </c>
    </row>
    <row r="18" spans="1:8" x14ac:dyDescent="0.2">
      <c r="A18" s="155" t="s">
        <v>228</v>
      </c>
      <c r="B18" s="155"/>
      <c r="C18" s="155"/>
      <c r="D18" s="155"/>
      <c r="E18" s="155"/>
      <c r="F18" s="155"/>
      <c r="G18" s="155"/>
      <c r="H18" s="155"/>
    </row>
    <row r="25" spans="1:8" x14ac:dyDescent="0.2">
      <c r="B25" s="348" t="s">
        <v>439</v>
      </c>
      <c r="C25" s="348"/>
      <c r="F25" s="323"/>
      <c r="G25" s="323"/>
    </row>
    <row r="26" spans="1:8" x14ac:dyDescent="0.2">
      <c r="B26" s="320" t="s">
        <v>443</v>
      </c>
      <c r="C26" s="320"/>
      <c r="F26" s="347" t="s">
        <v>473</v>
      </c>
      <c r="G26" s="347"/>
    </row>
    <row r="27" spans="1:8" x14ac:dyDescent="0.2">
      <c r="B27" s="320" t="s">
        <v>446</v>
      </c>
      <c r="C27" s="320"/>
      <c r="F27" s="320" t="s">
        <v>193</v>
      </c>
      <c r="G27" s="320"/>
    </row>
  </sheetData>
  <sheetProtection formatCells="0" formatColumns="0" formatRows="0" autoFilter="0"/>
  <mergeCells count="10">
    <mergeCell ref="B27:C27"/>
    <mergeCell ref="F25:G25"/>
    <mergeCell ref="F26:G26"/>
    <mergeCell ref="F27:G27"/>
    <mergeCell ref="B25:C25"/>
    <mergeCell ref="A1:H1"/>
    <mergeCell ref="A2:B4"/>
    <mergeCell ref="C2:G2"/>
    <mergeCell ref="H2:H3"/>
    <mergeCell ref="B26:C26"/>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activeCell="N29" sqref="N29"/>
    </sheetView>
  </sheetViews>
  <sheetFormatPr baseColWidth="10" defaultColWidth="10.28515625" defaultRowHeight="11.25" x14ac:dyDescent="0.2"/>
  <cols>
    <col min="1" max="1" width="4.140625" style="182" customWidth="1"/>
    <col min="2" max="2" width="56.42578125" style="182" customWidth="1"/>
    <col min="3" max="4" width="15.7109375" style="182" customWidth="1"/>
    <col min="5" max="5" width="16.42578125" style="182" bestFit="1" customWidth="1"/>
    <col min="6" max="8" width="15.7109375" style="182" customWidth="1"/>
    <col min="9" max="16384" width="10.28515625" style="182"/>
  </cols>
  <sheetData>
    <row r="1" spans="1:8" ht="50.1" customHeight="1" x14ac:dyDescent="0.2">
      <c r="A1" s="336" t="s">
        <v>477</v>
      </c>
      <c r="B1" s="337"/>
      <c r="C1" s="337"/>
      <c r="D1" s="337"/>
      <c r="E1" s="337"/>
      <c r="F1" s="337"/>
      <c r="G1" s="337"/>
      <c r="H1" s="338"/>
    </row>
    <row r="2" spans="1:8" x14ac:dyDescent="0.2">
      <c r="A2" s="339" t="s">
        <v>229</v>
      </c>
      <c r="B2" s="340"/>
      <c r="C2" s="336" t="s">
        <v>200</v>
      </c>
      <c r="D2" s="337"/>
      <c r="E2" s="337"/>
      <c r="F2" s="337"/>
      <c r="G2" s="338"/>
      <c r="H2" s="345" t="s">
        <v>201</v>
      </c>
    </row>
    <row r="3" spans="1:8" ht="24.95" customHeight="1" x14ac:dyDescent="0.2">
      <c r="A3" s="341"/>
      <c r="B3" s="342"/>
      <c r="C3" s="142" t="s">
        <v>204</v>
      </c>
      <c r="D3" s="142" t="s">
        <v>205</v>
      </c>
      <c r="E3" s="142" t="s">
        <v>206</v>
      </c>
      <c r="F3" s="142" t="s">
        <v>208</v>
      </c>
      <c r="G3" s="142" t="s">
        <v>210</v>
      </c>
      <c r="H3" s="346"/>
    </row>
    <row r="4" spans="1:8" x14ac:dyDescent="0.2">
      <c r="A4" s="343"/>
      <c r="B4" s="344"/>
      <c r="C4" s="143">
        <v>1</v>
      </c>
      <c r="D4" s="143">
        <v>2</v>
      </c>
      <c r="E4" s="143" t="s">
        <v>213</v>
      </c>
      <c r="F4" s="143">
        <v>4</v>
      </c>
      <c r="G4" s="143">
        <v>5</v>
      </c>
      <c r="H4" s="143" t="s">
        <v>350</v>
      </c>
    </row>
    <row r="5" spans="1:8" x14ac:dyDescent="0.2">
      <c r="A5" s="183"/>
      <c r="B5" s="184"/>
      <c r="C5" s="145"/>
      <c r="D5" s="145"/>
      <c r="E5" s="145"/>
      <c r="F5" s="145"/>
      <c r="G5" s="145"/>
      <c r="H5" s="145"/>
    </row>
    <row r="6" spans="1:8" x14ac:dyDescent="0.2">
      <c r="A6" s="185" t="s">
        <v>295</v>
      </c>
      <c r="B6" s="186"/>
      <c r="C6" s="148"/>
      <c r="D6" s="148"/>
      <c r="E6" s="148"/>
      <c r="F6" s="148"/>
      <c r="G6" s="148"/>
      <c r="H6" s="148"/>
    </row>
    <row r="7" spans="1:8" x14ac:dyDescent="0.2">
      <c r="A7" s="187"/>
      <c r="B7" s="188" t="s">
        <v>296</v>
      </c>
      <c r="C7" s="148"/>
      <c r="D7" s="148"/>
      <c r="E7" s="148"/>
      <c r="F7" s="148"/>
      <c r="G7" s="148"/>
      <c r="H7" s="148"/>
    </row>
    <row r="8" spans="1:8" x14ac:dyDescent="0.2">
      <c r="A8" s="187"/>
      <c r="B8" s="188" t="s">
        <v>297</v>
      </c>
      <c r="C8" s="148"/>
      <c r="D8" s="148"/>
      <c r="E8" s="148"/>
      <c r="F8" s="148"/>
      <c r="G8" s="148"/>
      <c r="H8" s="148"/>
    </row>
    <row r="9" spans="1:8" x14ac:dyDescent="0.2">
      <c r="A9" s="187"/>
      <c r="B9" s="188" t="s">
        <v>431</v>
      </c>
      <c r="C9" s="148"/>
      <c r="D9" s="148"/>
      <c r="E9" s="148"/>
      <c r="F9" s="148"/>
      <c r="G9" s="148"/>
      <c r="H9" s="148"/>
    </row>
    <row r="10" spans="1:8" x14ac:dyDescent="0.2">
      <c r="A10" s="187"/>
      <c r="B10" s="188" t="s">
        <v>298</v>
      </c>
      <c r="C10" s="148"/>
      <c r="D10" s="148"/>
      <c r="E10" s="148"/>
      <c r="F10" s="148"/>
      <c r="G10" s="148"/>
      <c r="H10" s="148"/>
    </row>
    <row r="11" spans="1:8" x14ac:dyDescent="0.2">
      <c r="A11" s="187"/>
      <c r="B11" s="188" t="s">
        <v>299</v>
      </c>
      <c r="C11" s="148"/>
      <c r="D11" s="148"/>
      <c r="E11" s="148"/>
      <c r="F11" s="148"/>
      <c r="G11" s="148"/>
      <c r="H11" s="148"/>
    </row>
    <row r="12" spans="1:8" x14ac:dyDescent="0.2">
      <c r="A12" s="187"/>
      <c r="B12" s="188" t="s">
        <v>300</v>
      </c>
      <c r="C12" s="148"/>
      <c r="D12" s="148"/>
      <c r="E12" s="148"/>
      <c r="F12" s="148"/>
      <c r="G12" s="148"/>
      <c r="H12" s="148"/>
    </row>
    <row r="13" spans="1:8" x14ac:dyDescent="0.2">
      <c r="A13" s="187"/>
      <c r="B13" s="188" t="s">
        <v>301</v>
      </c>
      <c r="C13" s="148"/>
      <c r="D13" s="148"/>
      <c r="E13" s="148"/>
      <c r="F13" s="148"/>
      <c r="G13" s="148"/>
      <c r="H13" s="148"/>
    </row>
    <row r="14" spans="1:8" x14ac:dyDescent="0.2">
      <c r="A14" s="187"/>
      <c r="B14" s="188" t="s">
        <v>302</v>
      </c>
      <c r="C14" s="148"/>
      <c r="D14" s="148"/>
      <c r="E14" s="148"/>
      <c r="F14" s="148"/>
      <c r="G14" s="148"/>
      <c r="H14" s="148"/>
    </row>
    <row r="15" spans="1:8" x14ac:dyDescent="0.2">
      <c r="A15" s="189"/>
      <c r="B15" s="188"/>
      <c r="C15" s="148"/>
      <c r="D15" s="148"/>
      <c r="E15" s="148"/>
      <c r="F15" s="148"/>
      <c r="G15" s="148"/>
      <c r="H15" s="148"/>
    </row>
    <row r="16" spans="1:8" x14ac:dyDescent="0.2">
      <c r="A16" s="185" t="s">
        <v>303</v>
      </c>
      <c r="B16" s="190"/>
      <c r="C16" s="148"/>
      <c r="D16" s="148"/>
      <c r="E16" s="148"/>
      <c r="F16" s="148"/>
      <c r="G16" s="148"/>
      <c r="H16" s="148"/>
    </row>
    <row r="17" spans="1:8" x14ac:dyDescent="0.2">
      <c r="A17" s="187"/>
      <c r="B17" s="188" t="s">
        <v>304</v>
      </c>
      <c r="C17" s="148"/>
      <c r="D17" s="148"/>
      <c r="E17" s="148"/>
      <c r="F17" s="148"/>
      <c r="G17" s="148"/>
      <c r="H17" s="148"/>
    </row>
    <row r="18" spans="1:8" x14ac:dyDescent="0.2">
      <c r="A18" s="187"/>
      <c r="B18" s="188" t="s">
        <v>305</v>
      </c>
      <c r="C18" s="148"/>
      <c r="D18" s="148"/>
      <c r="E18" s="148"/>
      <c r="F18" s="148"/>
      <c r="G18" s="148"/>
      <c r="H18" s="148"/>
    </row>
    <row r="19" spans="1:8" x14ac:dyDescent="0.2">
      <c r="A19" s="187"/>
      <c r="B19" s="188" t="s">
        <v>306</v>
      </c>
      <c r="C19" s="148"/>
      <c r="D19" s="148"/>
      <c r="E19" s="148"/>
      <c r="F19" s="148"/>
      <c r="G19" s="148"/>
      <c r="H19" s="148"/>
    </row>
    <row r="20" spans="1:8" x14ac:dyDescent="0.2">
      <c r="A20" s="187"/>
      <c r="B20" s="188" t="s">
        <v>307</v>
      </c>
      <c r="C20" s="148"/>
      <c r="D20" s="148"/>
      <c r="E20" s="148"/>
      <c r="F20" s="148"/>
      <c r="G20" s="148"/>
      <c r="H20" s="148"/>
    </row>
    <row r="21" spans="1:8" ht="12.75" x14ac:dyDescent="0.2">
      <c r="A21" s="187"/>
      <c r="B21" s="188" t="s">
        <v>308</v>
      </c>
      <c r="C21" s="163">
        <v>63781531.729999997</v>
      </c>
      <c r="D21" s="163">
        <v>54189974.700000003</v>
      </c>
      <c r="E21" s="163">
        <f>+C21+D21</f>
        <v>117971506.43000001</v>
      </c>
      <c r="F21" s="163">
        <v>107488235.53</v>
      </c>
      <c r="G21" s="163">
        <v>107488235.53</v>
      </c>
      <c r="H21" s="163">
        <f>+E21-G21</f>
        <v>10483270.900000006</v>
      </c>
    </row>
    <row r="22" spans="1:8" x14ac:dyDescent="0.2">
      <c r="A22" s="187"/>
      <c r="B22" s="188" t="s">
        <v>309</v>
      </c>
      <c r="C22" s="148"/>
      <c r="D22" s="148"/>
      <c r="E22" s="148"/>
      <c r="F22" s="148"/>
      <c r="G22" s="148"/>
      <c r="H22" s="148"/>
    </row>
    <row r="23" spans="1:8" x14ac:dyDescent="0.2">
      <c r="A23" s="187"/>
      <c r="B23" s="188" t="s">
        <v>310</v>
      </c>
      <c r="C23" s="148"/>
      <c r="D23" s="148"/>
      <c r="E23" s="148"/>
      <c r="F23" s="148"/>
      <c r="G23" s="148"/>
      <c r="H23" s="148"/>
    </row>
    <row r="24" spans="1:8" x14ac:dyDescent="0.2">
      <c r="A24" s="189"/>
      <c r="B24" s="188"/>
      <c r="C24" s="148"/>
      <c r="D24" s="148"/>
      <c r="E24" s="148"/>
      <c r="F24" s="148"/>
      <c r="G24" s="148"/>
      <c r="H24" s="148"/>
    </row>
    <row r="25" spans="1:8" x14ac:dyDescent="0.2">
      <c r="A25" s="185" t="s">
        <v>311</v>
      </c>
      <c r="B25" s="190"/>
      <c r="C25" s="148"/>
      <c r="D25" s="148"/>
      <c r="E25" s="148"/>
      <c r="F25" s="148"/>
      <c r="G25" s="148"/>
      <c r="H25" s="148"/>
    </row>
    <row r="26" spans="1:8" x14ac:dyDescent="0.2">
      <c r="A26" s="187"/>
      <c r="B26" s="188" t="s">
        <v>312</v>
      </c>
      <c r="C26" s="148"/>
      <c r="D26" s="148"/>
      <c r="E26" s="148"/>
      <c r="F26" s="148"/>
      <c r="G26" s="148"/>
      <c r="H26" s="148"/>
    </row>
    <row r="27" spans="1:8" x14ac:dyDescent="0.2">
      <c r="A27" s="187"/>
      <c r="B27" s="188" t="s">
        <v>313</v>
      </c>
      <c r="C27" s="148"/>
      <c r="D27" s="148"/>
      <c r="E27" s="148"/>
      <c r="F27" s="148"/>
      <c r="G27" s="148"/>
      <c r="H27" s="148"/>
    </row>
    <row r="28" spans="1:8" x14ac:dyDescent="0.2">
      <c r="A28" s="187"/>
      <c r="B28" s="188" t="s">
        <v>314</v>
      </c>
      <c r="C28" s="148"/>
      <c r="D28" s="148"/>
      <c r="E28" s="148"/>
      <c r="F28" s="148"/>
      <c r="G28" s="148"/>
      <c r="H28" s="148"/>
    </row>
    <row r="29" spans="1:8" x14ac:dyDescent="0.2">
      <c r="A29" s="187"/>
      <c r="B29" s="188" t="s">
        <v>315</v>
      </c>
      <c r="C29" s="148"/>
      <c r="D29" s="148"/>
      <c r="E29" s="148"/>
      <c r="F29" s="148"/>
      <c r="G29" s="148"/>
      <c r="H29" s="148"/>
    </row>
    <row r="30" spans="1:8" x14ac:dyDescent="0.2">
      <c r="A30" s="187"/>
      <c r="B30" s="188" t="s">
        <v>316</v>
      </c>
      <c r="C30" s="148"/>
      <c r="D30" s="148"/>
      <c r="E30" s="148"/>
      <c r="F30" s="148"/>
      <c r="G30" s="148"/>
      <c r="H30" s="148"/>
    </row>
    <row r="31" spans="1:8" x14ac:dyDescent="0.2">
      <c r="A31" s="187"/>
      <c r="B31" s="188" t="s">
        <v>317</v>
      </c>
      <c r="C31" s="148"/>
      <c r="D31" s="148"/>
      <c r="E31" s="148"/>
      <c r="F31" s="148"/>
      <c r="G31" s="148"/>
      <c r="H31" s="148"/>
    </row>
    <row r="32" spans="1:8" x14ac:dyDescent="0.2">
      <c r="A32" s="187"/>
      <c r="B32" s="188" t="s">
        <v>318</v>
      </c>
      <c r="C32" s="148"/>
      <c r="D32" s="148"/>
      <c r="E32" s="148"/>
      <c r="F32" s="148"/>
      <c r="G32" s="148"/>
      <c r="H32" s="148"/>
    </row>
    <row r="33" spans="1:8" x14ac:dyDescent="0.2">
      <c r="A33" s="187"/>
      <c r="B33" s="188" t="s">
        <v>319</v>
      </c>
      <c r="C33" s="148"/>
      <c r="D33" s="148"/>
      <c r="E33" s="148"/>
      <c r="F33" s="148"/>
      <c r="G33" s="148"/>
      <c r="H33" s="148"/>
    </row>
    <row r="34" spans="1:8" x14ac:dyDescent="0.2">
      <c r="A34" s="187"/>
      <c r="B34" s="188" t="s">
        <v>320</v>
      </c>
      <c r="C34" s="148"/>
      <c r="D34" s="148"/>
      <c r="E34" s="148"/>
      <c r="F34" s="148"/>
      <c r="G34" s="148"/>
      <c r="H34" s="148"/>
    </row>
    <row r="35" spans="1:8" x14ac:dyDescent="0.2">
      <c r="A35" s="189"/>
      <c r="B35" s="188"/>
      <c r="C35" s="148"/>
      <c r="D35" s="148"/>
      <c r="E35" s="148"/>
      <c r="F35" s="148"/>
      <c r="G35" s="148"/>
      <c r="H35" s="148"/>
    </row>
    <row r="36" spans="1:8" x14ac:dyDescent="0.2">
      <c r="A36" s="185" t="s">
        <v>321</v>
      </c>
      <c r="B36" s="190"/>
      <c r="C36" s="148"/>
      <c r="D36" s="148"/>
      <c r="E36" s="148"/>
      <c r="F36" s="148"/>
      <c r="G36" s="148"/>
      <c r="H36" s="148"/>
    </row>
    <row r="37" spans="1:8" x14ac:dyDescent="0.2">
      <c r="A37" s="187"/>
      <c r="B37" s="188" t="s">
        <v>432</v>
      </c>
      <c r="C37" s="148"/>
      <c r="D37" s="148"/>
      <c r="E37" s="148"/>
      <c r="F37" s="148"/>
      <c r="G37" s="148"/>
      <c r="H37" s="148"/>
    </row>
    <row r="38" spans="1:8" ht="22.5" x14ac:dyDescent="0.2">
      <c r="A38" s="187"/>
      <c r="B38" s="188" t="s">
        <v>433</v>
      </c>
      <c r="C38" s="148"/>
      <c r="D38" s="148"/>
      <c r="E38" s="148"/>
      <c r="F38" s="148"/>
      <c r="G38" s="148"/>
      <c r="H38" s="148"/>
    </row>
    <row r="39" spans="1:8" x14ac:dyDescent="0.2">
      <c r="A39" s="187"/>
      <c r="B39" s="188" t="s">
        <v>322</v>
      </c>
      <c r="C39" s="148"/>
      <c r="D39" s="148"/>
      <c r="E39" s="148"/>
      <c r="F39" s="148"/>
      <c r="G39" s="148"/>
      <c r="H39" s="148"/>
    </row>
    <row r="40" spans="1:8" x14ac:dyDescent="0.2">
      <c r="A40" s="187"/>
      <c r="B40" s="188" t="s">
        <v>323</v>
      </c>
      <c r="C40" s="148"/>
      <c r="D40" s="148"/>
      <c r="E40" s="148"/>
      <c r="F40" s="148"/>
      <c r="G40" s="148"/>
      <c r="H40" s="148"/>
    </row>
    <row r="41" spans="1:8" x14ac:dyDescent="0.2">
      <c r="A41" s="189"/>
      <c r="B41" s="188"/>
      <c r="C41" s="148"/>
      <c r="D41" s="148"/>
      <c r="E41" s="148"/>
      <c r="F41" s="148"/>
      <c r="G41" s="148"/>
      <c r="H41" s="148"/>
    </row>
    <row r="42" spans="1:8" ht="12.75" x14ac:dyDescent="0.2">
      <c r="A42" s="191"/>
      <c r="B42" s="166" t="s">
        <v>227</v>
      </c>
      <c r="C42" s="192">
        <f>C21</f>
        <v>63781531.729999997</v>
      </c>
      <c r="D42" s="192">
        <f t="shared" ref="D42:H42" si="0">D21</f>
        <v>54189974.700000003</v>
      </c>
      <c r="E42" s="192">
        <f t="shared" si="0"/>
        <v>117971506.43000001</v>
      </c>
      <c r="F42" s="192">
        <f t="shared" si="0"/>
        <v>107488235.53</v>
      </c>
      <c r="G42" s="192">
        <f t="shared" si="0"/>
        <v>107488235.53</v>
      </c>
      <c r="H42" s="192">
        <f t="shared" si="0"/>
        <v>10483270.900000006</v>
      </c>
    </row>
    <row r="43" spans="1:8" x14ac:dyDescent="0.2">
      <c r="A43" s="155"/>
      <c r="B43" s="155"/>
      <c r="C43" s="155"/>
      <c r="D43" s="155"/>
      <c r="E43" s="155"/>
      <c r="F43" s="155"/>
      <c r="G43" s="155"/>
      <c r="H43" s="155"/>
    </row>
    <row r="44" spans="1:8" x14ac:dyDescent="0.2">
      <c r="A44" s="155" t="s">
        <v>228</v>
      </c>
      <c r="B44" s="155"/>
      <c r="C44" s="155"/>
      <c r="D44" s="155"/>
      <c r="E44" s="155"/>
      <c r="F44" s="155"/>
      <c r="G44" s="155"/>
      <c r="H44" s="155"/>
    </row>
    <row r="45" spans="1:8" x14ac:dyDescent="0.2">
      <c r="A45" s="155"/>
      <c r="B45" s="155"/>
      <c r="C45" s="155"/>
      <c r="D45" s="155"/>
      <c r="E45" s="155"/>
      <c r="F45" s="155"/>
      <c r="G45" s="155"/>
      <c r="H45" s="155"/>
    </row>
    <row r="54" spans="2:7" x14ac:dyDescent="0.2">
      <c r="B54" s="348" t="s">
        <v>439</v>
      </c>
      <c r="C54" s="348"/>
      <c r="F54" s="323"/>
      <c r="G54" s="323"/>
    </row>
    <row r="55" spans="2:7" x14ac:dyDescent="0.2">
      <c r="B55" s="320" t="s">
        <v>443</v>
      </c>
      <c r="C55" s="320"/>
      <c r="F55" s="347" t="s">
        <v>473</v>
      </c>
      <c r="G55" s="347"/>
    </row>
    <row r="56" spans="2:7" x14ac:dyDescent="0.2">
      <c r="B56" s="320" t="s">
        <v>446</v>
      </c>
      <c r="C56" s="320"/>
      <c r="F56" s="320" t="s">
        <v>193</v>
      </c>
      <c r="G56" s="320"/>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abSelected="1" workbookViewId="0">
      <selection activeCell="J30" sqref="J30"/>
    </sheetView>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49" t="s">
        <v>259</v>
      </c>
      <c r="C1" s="349"/>
      <c r="D1" s="349"/>
      <c r="E1" s="349"/>
      <c r="F1" s="349"/>
      <c r="G1" s="349"/>
      <c r="H1" s="349"/>
      <c r="I1" s="349"/>
    </row>
    <row r="2" spans="1:11" x14ac:dyDescent="0.2">
      <c r="A2" s="44"/>
      <c r="B2" s="349" t="s">
        <v>294</v>
      </c>
      <c r="C2" s="349"/>
      <c r="D2" s="349"/>
      <c r="E2" s="349"/>
      <c r="F2" s="349"/>
      <c r="G2" s="349"/>
      <c r="H2" s="349"/>
      <c r="I2" s="349"/>
    </row>
    <row r="3" spans="1:11" x14ac:dyDescent="0.2">
      <c r="A3" s="44"/>
      <c r="B3" s="349" t="s">
        <v>476</v>
      </c>
      <c r="C3" s="349"/>
      <c r="D3" s="349"/>
      <c r="E3" s="349"/>
      <c r="F3" s="349"/>
      <c r="G3" s="349"/>
      <c r="H3" s="349"/>
      <c r="I3" s="349"/>
    </row>
    <row r="4" spans="1:11" x14ac:dyDescent="0.2">
      <c r="A4" s="44"/>
      <c r="B4" s="44"/>
      <c r="C4" s="44"/>
      <c r="D4" s="44"/>
      <c r="E4" s="44"/>
      <c r="F4" s="44"/>
      <c r="G4" s="44"/>
      <c r="H4" s="44"/>
      <c r="I4" s="44"/>
    </row>
    <row r="5" spans="1:11" x14ac:dyDescent="0.2">
      <c r="A5" s="44"/>
      <c r="B5" s="44"/>
      <c r="C5" s="44"/>
      <c r="D5" s="47" t="s">
        <v>195</v>
      </c>
      <c r="E5" s="350" t="s">
        <v>196</v>
      </c>
      <c r="F5" s="350"/>
      <c r="G5" s="350"/>
      <c r="H5" s="350"/>
      <c r="I5" s="350"/>
      <c r="J5" s="99"/>
      <c r="K5" s="99"/>
    </row>
    <row r="6" spans="1:11" x14ac:dyDescent="0.2">
      <c r="A6" s="44"/>
      <c r="B6" s="44"/>
      <c r="C6" s="44"/>
      <c r="D6" s="44"/>
      <c r="E6" s="44"/>
      <c r="F6" s="44"/>
      <c r="G6" s="44"/>
      <c r="H6" s="44"/>
      <c r="I6" s="44"/>
    </row>
    <row r="7" spans="1:11" x14ac:dyDescent="0.2">
      <c r="A7" s="44"/>
      <c r="B7" s="351" t="s">
        <v>282</v>
      </c>
      <c r="C7" s="351"/>
      <c r="D7" s="351" t="s">
        <v>283</v>
      </c>
      <c r="E7" s="351"/>
      <c r="F7" s="351" t="s">
        <v>284</v>
      </c>
      <c r="G7" s="351"/>
      <c r="H7" s="351" t="s">
        <v>285</v>
      </c>
      <c r="I7" s="351"/>
    </row>
    <row r="8" spans="1:11" x14ac:dyDescent="0.2">
      <c r="A8" s="44"/>
      <c r="B8" s="351"/>
      <c r="C8" s="351"/>
      <c r="D8" s="351" t="s">
        <v>286</v>
      </c>
      <c r="E8" s="351"/>
      <c r="F8" s="351" t="s">
        <v>287</v>
      </c>
      <c r="G8" s="351"/>
      <c r="H8" s="351" t="s">
        <v>288</v>
      </c>
      <c r="I8" s="351"/>
    </row>
    <row r="9" spans="1:11" x14ac:dyDescent="0.2">
      <c r="A9" s="44"/>
      <c r="B9" s="356" t="s">
        <v>289</v>
      </c>
      <c r="C9" s="349"/>
      <c r="D9" s="349"/>
      <c r="E9" s="349"/>
      <c r="F9" s="349"/>
      <c r="G9" s="349"/>
      <c r="H9" s="349"/>
      <c r="I9" s="357"/>
    </row>
    <row r="10" spans="1:11" x14ac:dyDescent="0.2">
      <c r="A10" s="44"/>
      <c r="B10" s="352"/>
      <c r="C10" s="352"/>
      <c r="D10" s="352"/>
      <c r="E10" s="352"/>
      <c r="F10" s="352"/>
      <c r="G10" s="352"/>
      <c r="H10" s="354">
        <f>+D10-F10</f>
        <v>0</v>
      </c>
      <c r="I10" s="355"/>
    </row>
    <row r="11" spans="1:11" x14ac:dyDescent="0.2">
      <c r="A11" s="44"/>
      <c r="B11" s="352"/>
      <c r="C11" s="352"/>
      <c r="D11" s="353"/>
      <c r="E11" s="353"/>
      <c r="F11" s="353"/>
      <c r="G11" s="353"/>
      <c r="H11" s="354">
        <f t="shared" ref="H11:H19" si="0">+D11-F11</f>
        <v>0</v>
      </c>
      <c r="I11" s="355"/>
    </row>
    <row r="12" spans="1:11" x14ac:dyDescent="0.2">
      <c r="A12" s="44"/>
      <c r="B12" s="352"/>
      <c r="C12" s="352"/>
      <c r="D12" s="353"/>
      <c r="E12" s="353"/>
      <c r="F12" s="353"/>
      <c r="G12" s="353"/>
      <c r="H12" s="354">
        <f t="shared" si="0"/>
        <v>0</v>
      </c>
      <c r="I12" s="355"/>
    </row>
    <row r="13" spans="1:11" x14ac:dyDescent="0.2">
      <c r="A13" s="44"/>
      <c r="B13" s="352"/>
      <c r="C13" s="352"/>
      <c r="D13" s="353"/>
      <c r="E13" s="353"/>
      <c r="F13" s="353"/>
      <c r="G13" s="353"/>
      <c r="H13" s="354">
        <f t="shared" si="0"/>
        <v>0</v>
      </c>
      <c r="I13" s="355"/>
    </row>
    <row r="14" spans="1:11" x14ac:dyDescent="0.2">
      <c r="A14" s="44"/>
      <c r="B14" s="352"/>
      <c r="C14" s="352"/>
      <c r="D14" s="353"/>
      <c r="E14" s="353"/>
      <c r="F14" s="353"/>
      <c r="G14" s="353"/>
      <c r="H14" s="354">
        <f t="shared" si="0"/>
        <v>0</v>
      </c>
      <c r="I14" s="355"/>
    </row>
    <row r="15" spans="1:11" x14ac:dyDescent="0.2">
      <c r="A15" s="44"/>
      <c r="B15" s="352"/>
      <c r="C15" s="352"/>
      <c r="D15" s="353"/>
      <c r="E15" s="353"/>
      <c r="F15" s="353"/>
      <c r="G15" s="353"/>
      <c r="H15" s="354">
        <f t="shared" si="0"/>
        <v>0</v>
      </c>
      <c r="I15" s="355"/>
    </row>
    <row r="16" spans="1:11" x14ac:dyDescent="0.2">
      <c r="A16" s="44"/>
      <c r="B16" s="352"/>
      <c r="C16" s="352"/>
      <c r="D16" s="353"/>
      <c r="E16" s="353"/>
      <c r="F16" s="353"/>
      <c r="G16" s="353"/>
      <c r="H16" s="354">
        <f t="shared" si="0"/>
        <v>0</v>
      </c>
      <c r="I16" s="355"/>
    </row>
    <row r="17" spans="1:9" x14ac:dyDescent="0.2">
      <c r="A17" s="44"/>
      <c r="B17" s="352"/>
      <c r="C17" s="352"/>
      <c r="D17" s="353"/>
      <c r="E17" s="353"/>
      <c r="F17" s="353"/>
      <c r="G17" s="353"/>
      <c r="H17" s="354">
        <f t="shared" si="0"/>
        <v>0</v>
      </c>
      <c r="I17" s="355"/>
    </row>
    <row r="18" spans="1:9" x14ac:dyDescent="0.2">
      <c r="A18" s="44"/>
      <c r="B18" s="352"/>
      <c r="C18" s="352"/>
      <c r="D18" s="353"/>
      <c r="E18" s="353"/>
      <c r="F18" s="353"/>
      <c r="G18" s="353"/>
      <c r="H18" s="354">
        <f t="shared" si="0"/>
        <v>0</v>
      </c>
      <c r="I18" s="355"/>
    </row>
    <row r="19" spans="1:9" x14ac:dyDescent="0.2">
      <c r="A19" s="44"/>
      <c r="B19" s="352" t="s">
        <v>290</v>
      </c>
      <c r="C19" s="352"/>
      <c r="D19" s="353">
        <f>SUM(D10:E18)</f>
        <v>0</v>
      </c>
      <c r="E19" s="353"/>
      <c r="F19" s="353">
        <f>SUM(F10:G18)</f>
        <v>0</v>
      </c>
      <c r="G19" s="353"/>
      <c r="H19" s="354">
        <f t="shared" si="0"/>
        <v>0</v>
      </c>
      <c r="I19" s="355"/>
    </row>
    <row r="20" spans="1:9" x14ac:dyDescent="0.2">
      <c r="A20" s="44"/>
      <c r="B20" s="352"/>
      <c r="C20" s="352"/>
      <c r="D20" s="352"/>
      <c r="E20" s="352"/>
      <c r="F20" s="352"/>
      <c r="G20" s="352"/>
      <c r="H20" s="352"/>
      <c r="I20" s="352"/>
    </row>
    <row r="21" spans="1:9" x14ac:dyDescent="0.2">
      <c r="A21" s="44"/>
      <c r="B21" s="356" t="s">
        <v>291</v>
      </c>
      <c r="C21" s="349"/>
      <c r="D21" s="349"/>
      <c r="E21" s="349"/>
      <c r="F21" s="349"/>
      <c r="G21" s="349"/>
      <c r="H21" s="349"/>
      <c r="I21" s="357"/>
    </row>
    <row r="22" spans="1:9" x14ac:dyDescent="0.2">
      <c r="A22" s="44"/>
      <c r="B22" s="352"/>
      <c r="C22" s="352"/>
      <c r="D22" s="352"/>
      <c r="E22" s="352"/>
      <c r="F22" s="352"/>
      <c r="G22" s="352"/>
      <c r="H22" s="352"/>
      <c r="I22" s="352"/>
    </row>
    <row r="23" spans="1:9" x14ac:dyDescent="0.2">
      <c r="A23" s="44"/>
      <c r="B23" s="352"/>
      <c r="C23" s="352"/>
      <c r="D23" s="353"/>
      <c r="E23" s="353"/>
      <c r="F23" s="353"/>
      <c r="G23" s="353"/>
      <c r="H23" s="354">
        <f>+D23-F23</f>
        <v>0</v>
      </c>
      <c r="I23" s="355"/>
    </row>
    <row r="24" spans="1:9" x14ac:dyDescent="0.2">
      <c r="A24" s="44"/>
      <c r="B24" s="352"/>
      <c r="C24" s="352"/>
      <c r="D24" s="353"/>
      <c r="E24" s="353"/>
      <c r="F24" s="353"/>
      <c r="G24" s="353"/>
      <c r="H24" s="354">
        <f>+D24-F24</f>
        <v>0</v>
      </c>
      <c r="I24" s="355"/>
    </row>
    <row r="25" spans="1:9" x14ac:dyDescent="0.2">
      <c r="A25" s="44"/>
      <c r="B25" s="352"/>
      <c r="C25" s="352"/>
      <c r="D25" s="353"/>
      <c r="E25" s="353"/>
      <c r="F25" s="353"/>
      <c r="G25" s="353"/>
      <c r="H25" s="354">
        <f t="shared" ref="H25:H30" si="1">+D25-F25</f>
        <v>0</v>
      </c>
      <c r="I25" s="355"/>
    </row>
    <row r="26" spans="1:9" x14ac:dyDescent="0.2">
      <c r="A26" s="44"/>
      <c r="B26" s="352"/>
      <c r="C26" s="352"/>
      <c r="D26" s="353"/>
      <c r="E26" s="353"/>
      <c r="F26" s="353"/>
      <c r="G26" s="353"/>
      <c r="H26" s="354">
        <f t="shared" si="1"/>
        <v>0</v>
      </c>
      <c r="I26" s="355"/>
    </row>
    <row r="27" spans="1:9" x14ac:dyDescent="0.2">
      <c r="A27" s="44"/>
      <c r="B27" s="352"/>
      <c r="C27" s="352"/>
      <c r="D27" s="353"/>
      <c r="E27" s="353"/>
      <c r="F27" s="353"/>
      <c r="G27" s="353"/>
      <c r="H27" s="354">
        <f t="shared" si="1"/>
        <v>0</v>
      </c>
      <c r="I27" s="355"/>
    </row>
    <row r="28" spans="1:9" x14ac:dyDescent="0.2">
      <c r="A28" s="44"/>
      <c r="B28" s="352"/>
      <c r="C28" s="352"/>
      <c r="D28" s="353"/>
      <c r="E28" s="353"/>
      <c r="F28" s="353"/>
      <c r="G28" s="353"/>
      <c r="H28" s="354">
        <f t="shared" si="1"/>
        <v>0</v>
      </c>
      <c r="I28" s="355"/>
    </row>
    <row r="29" spans="1:9" x14ac:dyDescent="0.2">
      <c r="A29" s="44"/>
      <c r="B29" s="352"/>
      <c r="C29" s="352"/>
      <c r="D29" s="353"/>
      <c r="E29" s="353"/>
      <c r="F29" s="353"/>
      <c r="G29" s="353"/>
      <c r="H29" s="354">
        <f t="shared" si="1"/>
        <v>0</v>
      </c>
      <c r="I29" s="355"/>
    </row>
    <row r="30" spans="1:9" x14ac:dyDescent="0.2">
      <c r="A30" s="44"/>
      <c r="B30" s="352"/>
      <c r="C30" s="352"/>
      <c r="D30" s="353"/>
      <c r="E30" s="353"/>
      <c r="F30" s="353"/>
      <c r="G30" s="353"/>
      <c r="H30" s="354">
        <f t="shared" si="1"/>
        <v>0</v>
      </c>
      <c r="I30" s="355"/>
    </row>
    <row r="31" spans="1:9" x14ac:dyDescent="0.2">
      <c r="A31" s="44"/>
      <c r="B31" s="352" t="s">
        <v>292</v>
      </c>
      <c r="C31" s="352"/>
      <c r="D31" s="353">
        <f>SUM(D22:E30)</f>
        <v>0</v>
      </c>
      <c r="E31" s="353"/>
      <c r="F31" s="353">
        <f>SUM(F22:G30)</f>
        <v>0</v>
      </c>
      <c r="G31" s="353"/>
      <c r="H31" s="353">
        <f>+D31-F31</f>
        <v>0</v>
      </c>
      <c r="I31" s="353"/>
    </row>
    <row r="32" spans="1:9" x14ac:dyDescent="0.2">
      <c r="A32" s="44"/>
      <c r="B32" s="352"/>
      <c r="C32" s="352"/>
      <c r="D32" s="353"/>
      <c r="E32" s="353"/>
      <c r="F32" s="353"/>
      <c r="G32" s="353"/>
      <c r="H32" s="353"/>
      <c r="I32" s="353"/>
    </row>
    <row r="33" spans="1:11" x14ac:dyDescent="0.2">
      <c r="A33" s="44"/>
      <c r="B33" s="361" t="s">
        <v>293</v>
      </c>
      <c r="C33" s="362"/>
      <c r="D33" s="354">
        <f>+D19+D31</f>
        <v>0</v>
      </c>
      <c r="E33" s="355"/>
      <c r="F33" s="354">
        <f>+F19+F31</f>
        <v>0</v>
      </c>
      <c r="G33" s="355"/>
      <c r="H33" s="354">
        <f>+H19+H31</f>
        <v>0</v>
      </c>
      <c r="I33" s="355"/>
    </row>
    <row r="34" spans="1:11" x14ac:dyDescent="0.2">
      <c r="A34" s="44"/>
      <c r="B34" s="44"/>
      <c r="C34" s="44"/>
      <c r="D34" s="44"/>
      <c r="E34" s="44"/>
      <c r="F34" s="44"/>
      <c r="G34" s="44"/>
      <c r="H34" s="44"/>
      <c r="I34" s="44"/>
    </row>
    <row r="35" spans="1:11" x14ac:dyDescent="0.2">
      <c r="B35" s="88" t="s">
        <v>228</v>
      </c>
    </row>
    <row r="36" spans="1:11" x14ac:dyDescent="0.2">
      <c r="B36" s="88"/>
    </row>
    <row r="37" spans="1:11" x14ac:dyDescent="0.2">
      <c r="B37" s="88"/>
    </row>
    <row r="38" spans="1:11" x14ac:dyDescent="0.2">
      <c r="B38" s="44"/>
    </row>
    <row r="39" spans="1:11" x14ac:dyDescent="0.2">
      <c r="B39" s="44"/>
    </row>
    <row r="40" spans="1:11" x14ac:dyDescent="0.2">
      <c r="B40" s="358" t="s">
        <v>444</v>
      </c>
      <c r="C40" s="358"/>
      <c r="D40" s="358"/>
      <c r="F40" s="358" t="s">
        <v>445</v>
      </c>
      <c r="G40" s="358"/>
      <c r="H40" s="358"/>
      <c r="I40" s="358"/>
    </row>
    <row r="41" spans="1:11" x14ac:dyDescent="0.2">
      <c r="B41" s="320" t="s">
        <v>443</v>
      </c>
      <c r="C41" s="320"/>
      <c r="F41" s="359" t="s">
        <v>473</v>
      </c>
      <c r="G41" s="359"/>
      <c r="H41" s="359"/>
      <c r="I41" s="359"/>
      <c r="J41" s="138"/>
      <c r="K41" s="138"/>
    </row>
    <row r="42" spans="1:11" x14ac:dyDescent="0.2">
      <c r="B42" s="320" t="s">
        <v>446</v>
      </c>
      <c r="C42" s="320"/>
      <c r="D42" s="96"/>
      <c r="F42" s="360" t="s">
        <v>193</v>
      </c>
      <c r="G42" s="360"/>
      <c r="H42" s="360"/>
      <c r="I42" s="360"/>
      <c r="J42" s="139"/>
      <c r="K42" s="139"/>
    </row>
  </sheetData>
  <mergeCells count="112">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election activeCell="L23" sqref="L23"/>
    </sheetView>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49" t="s">
        <v>259</v>
      </c>
      <c r="C1" s="349"/>
      <c r="D1" s="349"/>
      <c r="E1" s="349"/>
      <c r="F1" s="349"/>
      <c r="G1" s="349"/>
      <c r="H1" s="349"/>
      <c r="I1" s="349"/>
    </row>
    <row r="2" spans="1:11" x14ac:dyDescent="0.2">
      <c r="A2" s="44"/>
      <c r="B2" s="349" t="s">
        <v>281</v>
      </c>
      <c r="C2" s="349"/>
      <c r="D2" s="349"/>
      <c r="E2" s="349"/>
      <c r="F2" s="349"/>
      <c r="G2" s="349"/>
      <c r="H2" s="349"/>
      <c r="I2" s="349"/>
    </row>
    <row r="3" spans="1:11" x14ac:dyDescent="0.2">
      <c r="A3" s="44"/>
      <c r="B3" s="349" t="s">
        <v>476</v>
      </c>
      <c r="C3" s="349"/>
      <c r="D3" s="349"/>
      <c r="E3" s="349"/>
      <c r="F3" s="349"/>
      <c r="G3" s="349"/>
      <c r="H3" s="349"/>
      <c r="I3" s="349"/>
    </row>
    <row r="4" spans="1:11" x14ac:dyDescent="0.2">
      <c r="A4" s="44"/>
      <c r="B4" s="44"/>
      <c r="C4" s="44"/>
      <c r="D4" s="44"/>
      <c r="E4" s="44"/>
      <c r="F4" s="44"/>
      <c r="G4" s="44"/>
      <c r="H4" s="44"/>
      <c r="I4" s="44"/>
    </row>
    <row r="5" spans="1:11" x14ac:dyDescent="0.2">
      <c r="A5" s="44"/>
      <c r="B5" s="44"/>
      <c r="C5" s="44"/>
      <c r="D5" s="47" t="s">
        <v>195</v>
      </c>
      <c r="E5" s="350" t="s">
        <v>196</v>
      </c>
      <c r="F5" s="350"/>
      <c r="G5" s="350"/>
      <c r="H5" s="350"/>
      <c r="I5" s="350"/>
      <c r="J5" s="99"/>
      <c r="K5" s="99"/>
    </row>
    <row r="6" spans="1:11" x14ac:dyDescent="0.2">
      <c r="A6" s="44"/>
      <c r="B6" s="44"/>
      <c r="C6" s="44"/>
      <c r="D6" s="44"/>
      <c r="E6" s="44"/>
      <c r="F6" s="44"/>
      <c r="G6" s="44"/>
      <c r="H6" s="44"/>
      <c r="I6" s="44"/>
    </row>
    <row r="7" spans="1:11" x14ac:dyDescent="0.2">
      <c r="A7" s="44"/>
      <c r="B7" s="351" t="s">
        <v>282</v>
      </c>
      <c r="C7" s="351"/>
      <c r="D7" s="351" t="s">
        <v>283</v>
      </c>
      <c r="E7" s="351"/>
      <c r="F7" s="351" t="s">
        <v>284</v>
      </c>
      <c r="G7" s="351"/>
      <c r="H7" s="351" t="s">
        <v>285</v>
      </c>
      <c r="I7" s="351"/>
    </row>
    <row r="8" spans="1:11" x14ac:dyDescent="0.2">
      <c r="A8" s="44"/>
      <c r="B8" s="351"/>
      <c r="C8" s="351"/>
      <c r="D8" s="351" t="s">
        <v>286</v>
      </c>
      <c r="E8" s="351"/>
      <c r="F8" s="351" t="s">
        <v>287</v>
      </c>
      <c r="G8" s="351"/>
      <c r="H8" s="351" t="s">
        <v>288</v>
      </c>
      <c r="I8" s="351"/>
    </row>
    <row r="9" spans="1:11" x14ac:dyDescent="0.2">
      <c r="A9" s="44"/>
      <c r="B9" s="356" t="s">
        <v>289</v>
      </c>
      <c r="C9" s="349"/>
      <c r="D9" s="349"/>
      <c r="E9" s="349"/>
      <c r="F9" s="349"/>
      <c r="G9" s="349"/>
      <c r="H9" s="349"/>
      <c r="I9" s="357"/>
    </row>
    <row r="10" spans="1:11" x14ac:dyDescent="0.2">
      <c r="A10" s="44"/>
      <c r="B10" s="352"/>
      <c r="C10" s="352"/>
      <c r="D10" s="352"/>
      <c r="E10" s="352"/>
      <c r="F10" s="352"/>
      <c r="G10" s="352"/>
      <c r="H10" s="354">
        <f>+D10-F10</f>
        <v>0</v>
      </c>
      <c r="I10" s="355"/>
    </row>
    <row r="11" spans="1:11" x14ac:dyDescent="0.2">
      <c r="A11" s="44"/>
      <c r="B11" s="352"/>
      <c r="C11" s="352"/>
      <c r="D11" s="353"/>
      <c r="E11" s="353"/>
      <c r="F11" s="353"/>
      <c r="G11" s="353"/>
      <c r="H11" s="354">
        <f t="shared" ref="H11:H19" si="0">+D11-F11</f>
        <v>0</v>
      </c>
      <c r="I11" s="355"/>
    </row>
    <row r="12" spans="1:11" x14ac:dyDescent="0.2">
      <c r="A12" s="44"/>
      <c r="B12" s="352"/>
      <c r="C12" s="352"/>
      <c r="D12" s="353"/>
      <c r="E12" s="353"/>
      <c r="F12" s="353"/>
      <c r="G12" s="353"/>
      <c r="H12" s="354">
        <f t="shared" si="0"/>
        <v>0</v>
      </c>
      <c r="I12" s="355"/>
    </row>
    <row r="13" spans="1:11" x14ac:dyDescent="0.2">
      <c r="A13" s="44"/>
      <c r="B13" s="352"/>
      <c r="C13" s="352"/>
      <c r="D13" s="353"/>
      <c r="E13" s="353"/>
      <c r="F13" s="353"/>
      <c r="G13" s="353"/>
      <c r="H13" s="354">
        <f t="shared" si="0"/>
        <v>0</v>
      </c>
      <c r="I13" s="355"/>
    </row>
    <row r="14" spans="1:11" x14ac:dyDescent="0.2">
      <c r="A14" s="44"/>
      <c r="B14" s="352"/>
      <c r="C14" s="352"/>
      <c r="D14" s="353"/>
      <c r="E14" s="353"/>
      <c r="F14" s="353"/>
      <c r="G14" s="353"/>
      <c r="H14" s="354">
        <f t="shared" si="0"/>
        <v>0</v>
      </c>
      <c r="I14" s="355"/>
    </row>
    <row r="15" spans="1:11" x14ac:dyDescent="0.2">
      <c r="A15" s="44"/>
      <c r="B15" s="352"/>
      <c r="C15" s="352"/>
      <c r="D15" s="353"/>
      <c r="E15" s="353"/>
      <c r="F15" s="353"/>
      <c r="G15" s="353"/>
      <c r="H15" s="354">
        <f t="shared" si="0"/>
        <v>0</v>
      </c>
      <c r="I15" s="355"/>
    </row>
    <row r="16" spans="1:11" x14ac:dyDescent="0.2">
      <c r="A16" s="44"/>
      <c r="B16" s="352"/>
      <c r="C16" s="352"/>
      <c r="D16" s="353"/>
      <c r="E16" s="353"/>
      <c r="F16" s="353"/>
      <c r="G16" s="353"/>
      <c r="H16" s="354">
        <f t="shared" si="0"/>
        <v>0</v>
      </c>
      <c r="I16" s="355"/>
    </row>
    <row r="17" spans="1:9" x14ac:dyDescent="0.2">
      <c r="A17" s="44"/>
      <c r="B17" s="352"/>
      <c r="C17" s="352"/>
      <c r="D17" s="353"/>
      <c r="E17" s="353"/>
      <c r="F17" s="353"/>
      <c r="G17" s="353"/>
      <c r="H17" s="354">
        <f t="shared" si="0"/>
        <v>0</v>
      </c>
      <c r="I17" s="355"/>
    </row>
    <row r="18" spans="1:9" x14ac:dyDescent="0.2">
      <c r="A18" s="44"/>
      <c r="B18" s="352"/>
      <c r="C18" s="352"/>
      <c r="D18" s="353"/>
      <c r="E18" s="353"/>
      <c r="F18" s="353"/>
      <c r="G18" s="353"/>
      <c r="H18" s="354">
        <f t="shared" si="0"/>
        <v>0</v>
      </c>
      <c r="I18" s="355"/>
    </row>
    <row r="19" spans="1:9" x14ac:dyDescent="0.2">
      <c r="A19" s="44"/>
      <c r="B19" s="352" t="s">
        <v>290</v>
      </c>
      <c r="C19" s="352"/>
      <c r="D19" s="353">
        <f>SUM(D10:E18)</f>
        <v>0</v>
      </c>
      <c r="E19" s="353"/>
      <c r="F19" s="353">
        <f>SUM(F10:G18)</f>
        <v>0</v>
      </c>
      <c r="G19" s="353"/>
      <c r="H19" s="354">
        <f t="shared" si="0"/>
        <v>0</v>
      </c>
      <c r="I19" s="355"/>
    </row>
    <row r="20" spans="1:9" x14ac:dyDescent="0.2">
      <c r="A20" s="44"/>
      <c r="B20" s="352"/>
      <c r="C20" s="352"/>
      <c r="D20" s="352"/>
      <c r="E20" s="352"/>
      <c r="F20" s="352"/>
      <c r="G20" s="352"/>
      <c r="H20" s="352"/>
      <c r="I20" s="352"/>
    </row>
    <row r="21" spans="1:9" x14ac:dyDescent="0.2">
      <c r="A21" s="44"/>
      <c r="B21" s="356" t="s">
        <v>291</v>
      </c>
      <c r="C21" s="349"/>
      <c r="D21" s="349"/>
      <c r="E21" s="349"/>
      <c r="F21" s="349"/>
      <c r="G21" s="349"/>
      <c r="H21" s="349"/>
      <c r="I21" s="357"/>
    </row>
    <row r="22" spans="1:9" x14ac:dyDescent="0.2">
      <c r="A22" s="44"/>
      <c r="B22" s="352"/>
      <c r="C22" s="352"/>
      <c r="D22" s="352"/>
      <c r="E22" s="352"/>
      <c r="F22" s="352"/>
      <c r="G22" s="352"/>
      <c r="H22" s="352"/>
      <c r="I22" s="352"/>
    </row>
    <row r="23" spans="1:9" x14ac:dyDescent="0.2">
      <c r="A23" s="44"/>
      <c r="B23" s="352"/>
      <c r="C23" s="352"/>
      <c r="D23" s="353"/>
      <c r="E23" s="353"/>
      <c r="F23" s="353"/>
      <c r="G23" s="353"/>
      <c r="H23" s="354">
        <f>+D23-F23</f>
        <v>0</v>
      </c>
      <c r="I23" s="355"/>
    </row>
    <row r="24" spans="1:9" x14ac:dyDescent="0.2">
      <c r="A24" s="44"/>
      <c r="B24" s="352"/>
      <c r="C24" s="352"/>
      <c r="D24" s="353"/>
      <c r="E24" s="353"/>
      <c r="F24" s="353"/>
      <c r="G24" s="353"/>
      <c r="H24" s="354">
        <f>+D24-F24</f>
        <v>0</v>
      </c>
      <c r="I24" s="355"/>
    </row>
    <row r="25" spans="1:9" x14ac:dyDescent="0.2">
      <c r="A25" s="44"/>
      <c r="B25" s="352"/>
      <c r="C25" s="352"/>
      <c r="D25" s="353"/>
      <c r="E25" s="353"/>
      <c r="F25" s="353"/>
      <c r="G25" s="353"/>
      <c r="H25" s="354">
        <f t="shared" ref="H25:H30" si="1">+D25-F25</f>
        <v>0</v>
      </c>
      <c r="I25" s="355"/>
    </row>
    <row r="26" spans="1:9" x14ac:dyDescent="0.2">
      <c r="A26" s="44"/>
      <c r="B26" s="352"/>
      <c r="C26" s="352"/>
      <c r="D26" s="353"/>
      <c r="E26" s="353"/>
      <c r="F26" s="353"/>
      <c r="G26" s="353"/>
      <c r="H26" s="354">
        <f t="shared" si="1"/>
        <v>0</v>
      </c>
      <c r="I26" s="355"/>
    </row>
    <row r="27" spans="1:9" x14ac:dyDescent="0.2">
      <c r="A27" s="44"/>
      <c r="B27" s="352"/>
      <c r="C27" s="352"/>
      <c r="D27" s="353"/>
      <c r="E27" s="353"/>
      <c r="F27" s="353"/>
      <c r="G27" s="353"/>
      <c r="H27" s="354">
        <f t="shared" si="1"/>
        <v>0</v>
      </c>
      <c r="I27" s="355"/>
    </row>
    <row r="28" spans="1:9" x14ac:dyDescent="0.2">
      <c r="A28" s="44"/>
      <c r="B28" s="352"/>
      <c r="C28" s="352"/>
      <c r="D28" s="353"/>
      <c r="E28" s="353"/>
      <c r="F28" s="353"/>
      <c r="G28" s="353"/>
      <c r="H28" s="354">
        <f t="shared" si="1"/>
        <v>0</v>
      </c>
      <c r="I28" s="355"/>
    </row>
    <row r="29" spans="1:9" x14ac:dyDescent="0.2">
      <c r="A29" s="44"/>
      <c r="B29" s="352"/>
      <c r="C29" s="352"/>
      <c r="D29" s="353"/>
      <c r="E29" s="353"/>
      <c r="F29" s="353"/>
      <c r="G29" s="353"/>
      <c r="H29" s="354">
        <f t="shared" si="1"/>
        <v>0</v>
      </c>
      <c r="I29" s="355"/>
    </row>
    <row r="30" spans="1:9" x14ac:dyDescent="0.2">
      <c r="A30" s="44"/>
      <c r="B30" s="352"/>
      <c r="C30" s="352"/>
      <c r="D30" s="353"/>
      <c r="E30" s="353"/>
      <c r="F30" s="353"/>
      <c r="G30" s="353"/>
      <c r="H30" s="354">
        <f t="shared" si="1"/>
        <v>0</v>
      </c>
      <c r="I30" s="355"/>
    </row>
    <row r="31" spans="1:9" x14ac:dyDescent="0.2">
      <c r="A31" s="44"/>
      <c r="B31" s="352" t="s">
        <v>292</v>
      </c>
      <c r="C31" s="352"/>
      <c r="D31" s="353">
        <f>SUM(D22:E30)</f>
        <v>0</v>
      </c>
      <c r="E31" s="353"/>
      <c r="F31" s="353">
        <f>SUM(F22:G30)</f>
        <v>0</v>
      </c>
      <c r="G31" s="353"/>
      <c r="H31" s="353">
        <f>+D31-F31</f>
        <v>0</v>
      </c>
      <c r="I31" s="353"/>
    </row>
    <row r="32" spans="1:9" x14ac:dyDescent="0.2">
      <c r="A32" s="44"/>
      <c r="B32" s="352"/>
      <c r="C32" s="352"/>
      <c r="D32" s="353"/>
      <c r="E32" s="353"/>
      <c r="F32" s="353"/>
      <c r="G32" s="353"/>
      <c r="H32" s="353"/>
      <c r="I32" s="353"/>
    </row>
    <row r="33" spans="1:11" x14ac:dyDescent="0.2">
      <c r="A33" s="44"/>
      <c r="B33" s="361" t="s">
        <v>293</v>
      </c>
      <c r="C33" s="362"/>
      <c r="D33" s="354">
        <f>+D19+D31</f>
        <v>0</v>
      </c>
      <c r="E33" s="355"/>
      <c r="F33" s="354">
        <f>+F19+F31</f>
        <v>0</v>
      </c>
      <c r="G33" s="355"/>
      <c r="H33" s="354">
        <f>+H19+H31</f>
        <v>0</v>
      </c>
      <c r="I33" s="355"/>
    </row>
    <row r="34" spans="1:11" x14ac:dyDescent="0.2">
      <c r="A34" s="44"/>
      <c r="B34" s="44"/>
      <c r="C34" s="44"/>
      <c r="D34" s="44"/>
      <c r="E34" s="44"/>
      <c r="F34" s="44"/>
      <c r="G34" s="44"/>
      <c r="H34" s="44"/>
      <c r="I34" s="44"/>
    </row>
    <row r="35" spans="1:11" x14ac:dyDescent="0.2">
      <c r="B35" s="88" t="s">
        <v>228</v>
      </c>
    </row>
    <row r="36" spans="1:11" x14ac:dyDescent="0.2">
      <c r="B36" s="88"/>
    </row>
    <row r="37" spans="1:11" x14ac:dyDescent="0.2">
      <c r="B37" s="88"/>
    </row>
    <row r="38" spans="1:11" x14ac:dyDescent="0.2">
      <c r="B38" s="44"/>
    </row>
    <row r="39" spans="1:11" x14ac:dyDescent="0.2">
      <c r="B39" s="44"/>
    </row>
    <row r="40" spans="1:11" x14ac:dyDescent="0.2">
      <c r="B40" s="95"/>
      <c r="C40" s="95"/>
      <c r="D40" s="95"/>
      <c r="F40" s="363"/>
      <c r="G40" s="363"/>
      <c r="H40" s="363"/>
      <c r="I40" s="363"/>
    </row>
    <row r="41" spans="1:11" x14ac:dyDescent="0.2">
      <c r="B41" s="320" t="s">
        <v>443</v>
      </c>
      <c r="C41" s="320"/>
      <c r="F41" s="364" t="s">
        <v>473</v>
      </c>
      <c r="G41" s="364"/>
      <c r="H41" s="364"/>
      <c r="I41" s="364"/>
      <c r="J41" s="138"/>
      <c r="K41" s="138"/>
    </row>
    <row r="42" spans="1:11" x14ac:dyDescent="0.2">
      <c r="B42" s="320" t="s">
        <v>446</v>
      </c>
      <c r="C42" s="320"/>
      <c r="D42" s="96"/>
      <c r="F42" s="360" t="s">
        <v>193</v>
      </c>
      <c r="G42" s="360"/>
      <c r="H42" s="360"/>
      <c r="I42" s="360"/>
      <c r="J42" s="139"/>
      <c r="K42" s="139"/>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election activeCell="J30" sqref="J30"/>
    </sheetView>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67" t="s">
        <v>259</v>
      </c>
      <c r="C1" s="368"/>
      <c r="D1" s="368"/>
      <c r="E1" s="368"/>
      <c r="F1" s="369"/>
    </row>
    <row r="2" spans="2:7" ht="18" customHeight="1" x14ac:dyDescent="0.2">
      <c r="B2" s="356" t="s">
        <v>260</v>
      </c>
      <c r="C2" s="349"/>
      <c r="D2" s="349"/>
      <c r="E2" s="349"/>
      <c r="F2" s="357"/>
    </row>
    <row r="3" spans="2:7" ht="18" customHeight="1" x14ac:dyDescent="0.2">
      <c r="B3" s="370" t="s">
        <v>481</v>
      </c>
      <c r="C3" s="371"/>
      <c r="D3" s="371"/>
      <c r="E3" s="371"/>
      <c r="F3" s="372"/>
    </row>
    <row r="4" spans="2:7" s="44" customFormat="1" ht="6" customHeight="1" x14ac:dyDescent="0.2"/>
    <row r="5" spans="2:7" s="44" customFormat="1" ht="6" customHeight="1" x14ac:dyDescent="0.2"/>
    <row r="6" spans="2:7" s="44" customFormat="1" ht="14.25" customHeight="1" x14ac:dyDescent="0.2">
      <c r="C6" s="97" t="s">
        <v>261</v>
      </c>
      <c r="D6" s="98"/>
      <c r="E6" s="99"/>
      <c r="F6" s="100"/>
      <c r="G6" s="101"/>
    </row>
    <row r="7" spans="2:7" s="44" customFormat="1" ht="6" customHeight="1" x14ac:dyDescent="0.2"/>
    <row r="8" spans="2:7" s="44" customFormat="1" ht="6" customHeight="1" x14ac:dyDescent="0.2"/>
    <row r="9" spans="2:7" s="44" customFormat="1" ht="14.25" x14ac:dyDescent="0.2">
      <c r="B9" s="373" t="s">
        <v>229</v>
      </c>
      <c r="C9" s="373"/>
      <c r="D9" s="102" t="s">
        <v>262</v>
      </c>
      <c r="E9" s="102" t="s">
        <v>208</v>
      </c>
      <c r="F9" s="102" t="s">
        <v>263</v>
      </c>
    </row>
    <row r="10" spans="2:7" s="44" customFormat="1" ht="5.25" customHeight="1" thickBot="1" x14ac:dyDescent="0.25">
      <c r="B10" s="103"/>
      <c r="C10" s="104"/>
      <c r="D10" s="105"/>
      <c r="E10" s="105"/>
      <c r="F10" s="105"/>
    </row>
    <row r="11" spans="2:7" s="44" customFormat="1" ht="13.5" thickBot="1" x14ac:dyDescent="0.25">
      <c r="B11" s="106"/>
      <c r="C11" s="107" t="s">
        <v>264</v>
      </c>
      <c r="D11" s="108">
        <f>+D12+D13</f>
        <v>0</v>
      </c>
      <c r="E11" s="108">
        <f t="shared" ref="E11:F11" si="0">+E12+E13</f>
        <v>0</v>
      </c>
      <c r="F11" s="109">
        <f t="shared" si="0"/>
        <v>0</v>
      </c>
    </row>
    <row r="12" spans="2:7" s="44" customFormat="1" x14ac:dyDescent="0.2">
      <c r="B12" s="374" t="s">
        <v>265</v>
      </c>
      <c r="C12" s="375"/>
      <c r="D12" s="110">
        <f>+[1]EAI!E33</f>
        <v>0</v>
      </c>
      <c r="E12" s="110">
        <f>+[1]EAI!H33</f>
        <v>0</v>
      </c>
      <c r="F12" s="111">
        <f>+[1]EAI!I33</f>
        <v>0</v>
      </c>
    </row>
    <row r="13" spans="2:7" s="44" customFormat="1" ht="13.5" thickBot="1" x14ac:dyDescent="0.25">
      <c r="B13" s="376" t="s">
        <v>266</v>
      </c>
      <c r="C13" s="377"/>
      <c r="D13" s="76">
        <f>+[1]EAI!E46</f>
        <v>0</v>
      </c>
      <c r="E13" s="76">
        <f>+[1]EAI!H46</f>
        <v>0</v>
      </c>
      <c r="F13" s="112">
        <f>+[1]EAI!I46</f>
        <v>0</v>
      </c>
    </row>
    <row r="14" spans="2:7" s="44" customFormat="1" ht="13.5" thickBot="1" x14ac:dyDescent="0.25">
      <c r="B14" s="113"/>
      <c r="C14" s="107" t="s">
        <v>267</v>
      </c>
      <c r="D14" s="108">
        <f>+D15+D16</f>
        <v>0</v>
      </c>
      <c r="E14" s="108">
        <f t="shared" ref="E14:F14" si="1">+E15+E16</f>
        <v>0</v>
      </c>
      <c r="F14" s="109">
        <f t="shared" si="1"/>
        <v>0</v>
      </c>
    </row>
    <row r="15" spans="2:7" s="44" customFormat="1" x14ac:dyDescent="0.2">
      <c r="B15" s="378" t="s">
        <v>268</v>
      </c>
      <c r="C15" s="379"/>
      <c r="D15" s="110"/>
      <c r="E15" s="110"/>
      <c r="F15" s="111"/>
    </row>
    <row r="16" spans="2:7" s="44" customFormat="1" ht="13.5" thickBot="1" x14ac:dyDescent="0.25">
      <c r="B16" s="380" t="s">
        <v>269</v>
      </c>
      <c r="C16" s="381"/>
      <c r="D16" s="114"/>
      <c r="E16" s="114"/>
      <c r="F16" s="115"/>
    </row>
    <row r="17" spans="2:6" s="44" customFormat="1" ht="13.5" thickBot="1" x14ac:dyDescent="0.25">
      <c r="B17" s="116"/>
      <c r="C17" s="117" t="s">
        <v>270</v>
      </c>
      <c r="D17" s="118">
        <f>+D11-D14</f>
        <v>0</v>
      </c>
      <c r="E17" s="118">
        <f>+E11-E14</f>
        <v>0</v>
      </c>
      <c r="F17" s="119">
        <f>+F11-F14</f>
        <v>0</v>
      </c>
    </row>
    <row r="18" spans="2:6" s="44" customFormat="1" ht="13.5" thickBot="1" x14ac:dyDescent="0.25"/>
    <row r="19" spans="2:6" s="44" customFormat="1" ht="15" thickBot="1" x14ac:dyDescent="0.25">
      <c r="B19" s="382" t="s">
        <v>229</v>
      </c>
      <c r="C19" s="383"/>
      <c r="D19" s="120" t="s">
        <v>262</v>
      </c>
      <c r="E19" s="120" t="s">
        <v>208</v>
      </c>
      <c r="F19" s="121" t="s">
        <v>263</v>
      </c>
    </row>
    <row r="20" spans="2:6" s="44" customFormat="1" ht="6.75" customHeight="1" x14ac:dyDescent="0.2">
      <c r="B20" s="122"/>
      <c r="C20" s="123"/>
      <c r="D20" s="123"/>
      <c r="E20" s="123"/>
      <c r="F20" s="124"/>
    </row>
    <row r="21" spans="2:6" s="44" customFormat="1" x14ac:dyDescent="0.2">
      <c r="B21" s="384" t="s">
        <v>271</v>
      </c>
      <c r="C21" s="385"/>
      <c r="D21" s="76">
        <f>+D17</f>
        <v>0</v>
      </c>
      <c r="E21" s="76">
        <f t="shared" ref="E21:F21" si="2">+E17</f>
        <v>0</v>
      </c>
      <c r="F21" s="112">
        <f t="shared" si="2"/>
        <v>0</v>
      </c>
    </row>
    <row r="22" spans="2:6" s="44" customFormat="1" ht="6" customHeight="1" x14ac:dyDescent="0.2">
      <c r="B22" s="125"/>
      <c r="C22" s="68"/>
      <c r="D22" s="76"/>
      <c r="E22" s="76"/>
      <c r="F22" s="112"/>
    </row>
    <row r="23" spans="2:6" s="44" customFormat="1" x14ac:dyDescent="0.2">
      <c r="B23" s="384" t="s">
        <v>272</v>
      </c>
      <c r="C23" s="385"/>
      <c r="D23" s="76"/>
      <c r="E23" s="76"/>
      <c r="F23" s="112"/>
    </row>
    <row r="24" spans="2:6" s="44" customFormat="1" ht="7.5" customHeight="1" thickBot="1" x14ac:dyDescent="0.25">
      <c r="B24" s="126"/>
      <c r="C24" s="127"/>
      <c r="D24" s="114"/>
      <c r="E24" s="114"/>
      <c r="F24" s="115"/>
    </row>
    <row r="25" spans="2:6" s="44" customFormat="1" ht="13.5" thickBot="1" x14ac:dyDescent="0.25">
      <c r="B25" s="126"/>
      <c r="C25" s="117" t="s">
        <v>273</v>
      </c>
      <c r="D25" s="128">
        <f>+D21-D23</f>
        <v>0</v>
      </c>
      <c r="E25" s="128">
        <f t="shared" ref="E25:F25" si="3">+E21-E23</f>
        <v>0</v>
      </c>
      <c r="F25" s="129">
        <f t="shared" si="3"/>
        <v>0</v>
      </c>
    </row>
    <row r="26" spans="2:6" s="44" customFormat="1" ht="13.5" thickBot="1" x14ac:dyDescent="0.25"/>
    <row r="27" spans="2:6" s="44" customFormat="1" ht="15" thickBot="1" x14ac:dyDescent="0.25">
      <c r="B27" s="365" t="s">
        <v>229</v>
      </c>
      <c r="C27" s="366"/>
      <c r="D27" s="130" t="s">
        <v>262</v>
      </c>
      <c r="E27" s="130" t="s">
        <v>208</v>
      </c>
      <c r="F27" s="131" t="s">
        <v>263</v>
      </c>
    </row>
    <row r="28" spans="2:6" s="44" customFormat="1" ht="5.25" customHeight="1" x14ac:dyDescent="0.2">
      <c r="B28" s="122"/>
      <c r="C28" s="123"/>
      <c r="D28" s="123"/>
      <c r="E28" s="123"/>
      <c r="F28" s="124"/>
    </row>
    <row r="29" spans="2:6" s="44" customFormat="1" x14ac:dyDescent="0.2">
      <c r="B29" s="384" t="s">
        <v>274</v>
      </c>
      <c r="C29" s="385"/>
      <c r="D29" s="76">
        <f>+[1]EAI!E52</f>
        <v>0</v>
      </c>
      <c r="E29" s="76">
        <f>+[1]EAI!H51</f>
        <v>0</v>
      </c>
      <c r="F29" s="112">
        <f>+[1]EAI!I54</f>
        <v>0</v>
      </c>
    </row>
    <row r="30" spans="2:6" s="44" customFormat="1" ht="5.25" customHeight="1" x14ac:dyDescent="0.2">
      <c r="B30" s="125"/>
      <c r="C30" s="68"/>
      <c r="D30" s="76"/>
      <c r="E30" s="76"/>
      <c r="F30" s="112"/>
    </row>
    <row r="31" spans="2:6" s="44" customFormat="1" ht="13.5" thickBot="1" x14ac:dyDescent="0.25">
      <c r="B31" s="387" t="s">
        <v>275</v>
      </c>
      <c r="C31" s="388"/>
      <c r="D31" s="114"/>
      <c r="E31" s="114"/>
      <c r="F31" s="115"/>
    </row>
    <row r="32" spans="2:6" s="44" customFormat="1" ht="13.5" customHeight="1" thickBot="1" x14ac:dyDescent="0.25">
      <c r="B32" s="132"/>
      <c r="C32" s="133"/>
      <c r="D32" s="76"/>
      <c r="E32" s="76"/>
      <c r="F32" s="76"/>
    </row>
    <row r="33" spans="2:7" s="44" customFormat="1" ht="13.5" thickBot="1" x14ac:dyDescent="0.25">
      <c r="B33" s="113"/>
      <c r="C33" s="107" t="s">
        <v>276</v>
      </c>
      <c r="D33" s="134">
        <f>+D29-D31</f>
        <v>0</v>
      </c>
      <c r="E33" s="134">
        <f t="shared" ref="E33:F33" si="4">+E29-E31</f>
        <v>0</v>
      </c>
      <c r="F33" s="135">
        <f t="shared" si="4"/>
        <v>0</v>
      </c>
    </row>
    <row r="34" spans="2:7" s="44" customFormat="1" ht="15" customHeight="1" x14ac:dyDescent="0.2"/>
    <row r="35" spans="2:7" s="44" customFormat="1" ht="15" customHeight="1" x14ac:dyDescent="0.2">
      <c r="B35" s="88" t="s">
        <v>228</v>
      </c>
      <c r="C35" s="88"/>
      <c r="D35" s="88"/>
      <c r="E35" s="88"/>
      <c r="F35" s="88"/>
    </row>
    <row r="36" spans="2:7" s="44" customFormat="1" ht="45" customHeight="1" x14ac:dyDescent="0.2">
      <c r="C36" s="389" t="s">
        <v>277</v>
      </c>
      <c r="D36" s="389"/>
      <c r="E36" s="389"/>
      <c r="F36" s="389"/>
    </row>
    <row r="37" spans="2:7" s="44" customFormat="1" ht="27" customHeight="1" x14ac:dyDescent="0.2">
      <c r="C37" s="389" t="s">
        <v>278</v>
      </c>
      <c r="D37" s="389"/>
      <c r="E37" s="389"/>
      <c r="F37" s="389"/>
    </row>
    <row r="38" spans="2:7" s="44" customFormat="1" x14ac:dyDescent="0.2">
      <c r="C38" s="390" t="s">
        <v>279</v>
      </c>
      <c r="D38" s="390"/>
      <c r="E38" s="390"/>
      <c r="F38" s="390"/>
    </row>
    <row r="39" spans="2:7" s="44" customFormat="1" x14ac:dyDescent="0.2">
      <c r="C39" s="136"/>
      <c r="D39" s="136"/>
      <c r="E39" s="136"/>
      <c r="F39" s="136"/>
    </row>
    <row r="40" spans="2:7" s="44" customFormat="1" x14ac:dyDescent="0.2">
      <c r="C40" s="136"/>
      <c r="D40" s="136"/>
      <c r="E40" s="136"/>
      <c r="F40" s="136"/>
    </row>
    <row r="41" spans="2:7" s="44" customFormat="1" x14ac:dyDescent="0.2">
      <c r="C41" s="136"/>
      <c r="D41" s="136"/>
      <c r="E41" s="136"/>
      <c r="F41" s="136"/>
    </row>
    <row r="42" spans="2:7" s="44" customFormat="1" x14ac:dyDescent="0.2">
      <c r="C42" s="136"/>
      <c r="D42" s="136"/>
      <c r="E42" s="136"/>
      <c r="F42" s="136"/>
    </row>
    <row r="43" spans="2:7" s="44" customFormat="1" ht="10.5" customHeight="1" x14ac:dyDescent="0.2">
      <c r="C43" s="137" t="s">
        <v>280</v>
      </c>
      <c r="D43" s="391"/>
      <c r="E43" s="391"/>
      <c r="F43" s="391"/>
    </row>
    <row r="44" spans="2:7" x14ac:dyDescent="0.2">
      <c r="C44" s="96" t="s">
        <v>443</v>
      </c>
      <c r="D44" s="386" t="s">
        <v>473</v>
      </c>
      <c r="E44" s="386"/>
      <c r="F44" s="386"/>
      <c r="G44" s="45"/>
    </row>
    <row r="45" spans="2:7" x14ac:dyDescent="0.2">
      <c r="C45" s="96" t="s">
        <v>446</v>
      </c>
      <c r="D45" s="358" t="s">
        <v>193</v>
      </c>
      <c r="E45" s="358"/>
      <c r="F45" s="358"/>
    </row>
  </sheetData>
  <mergeCells count="20">
    <mergeCell ref="D44:F44"/>
    <mergeCell ref="D45:F45"/>
    <mergeCell ref="B29:C29"/>
    <mergeCell ref="B31:C31"/>
    <mergeCell ref="C36:F36"/>
    <mergeCell ref="C37:F37"/>
    <mergeCell ref="C38:F38"/>
    <mergeCell ref="D43:F43"/>
    <mergeCell ref="B27:C27"/>
    <mergeCell ref="B1:F1"/>
    <mergeCell ref="B2:F2"/>
    <mergeCell ref="B3:F3"/>
    <mergeCell ref="B9:C9"/>
    <mergeCell ref="B12:C12"/>
    <mergeCell ref="B13:C13"/>
    <mergeCell ref="B15:C15"/>
    <mergeCell ref="B16:C16"/>
    <mergeCell ref="B19:C19"/>
    <mergeCell ref="B21:C21"/>
    <mergeCell ref="B23:C2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showGridLines="0" zoomScaleNormal="100" zoomScaleSheetLayoutView="90" workbookViewId="0">
      <selection activeCell="E9" sqref="E9"/>
    </sheetView>
  </sheetViews>
  <sheetFormatPr baseColWidth="10" defaultRowHeight="11.25" x14ac:dyDescent="0.2"/>
  <cols>
    <col min="1" max="2" width="1.7109375" style="227" customWidth="1"/>
    <col min="3" max="3" width="62.42578125" style="227" customWidth="1"/>
    <col min="4" max="4" width="15.7109375" style="227" customWidth="1"/>
    <col min="5" max="5" width="18.7109375" style="227" customWidth="1"/>
    <col min="6" max="6" width="15.7109375" style="227" customWidth="1"/>
    <col min="7" max="9" width="15.7109375" style="251" customWidth="1"/>
    <col min="10" max="16384" width="11.42578125" style="227"/>
  </cols>
  <sheetData>
    <row r="1" spans="1:9" ht="35.1" customHeight="1" x14ac:dyDescent="0.2">
      <c r="A1" s="336" t="s">
        <v>482</v>
      </c>
      <c r="B1" s="337"/>
      <c r="C1" s="337"/>
      <c r="D1" s="337"/>
      <c r="E1" s="337"/>
      <c r="F1" s="337"/>
      <c r="G1" s="337"/>
      <c r="H1" s="337"/>
      <c r="I1" s="338"/>
    </row>
    <row r="2" spans="1:9" ht="15" customHeight="1" x14ac:dyDescent="0.2">
      <c r="A2" s="339" t="s">
        <v>229</v>
      </c>
      <c r="B2" s="392"/>
      <c r="C2" s="340"/>
      <c r="D2" s="337" t="s">
        <v>200</v>
      </c>
      <c r="E2" s="337"/>
      <c r="F2" s="337"/>
      <c r="G2" s="337"/>
      <c r="H2" s="337"/>
      <c r="I2" s="345" t="s">
        <v>201</v>
      </c>
    </row>
    <row r="3" spans="1:9" ht="24.95" customHeight="1" x14ac:dyDescent="0.2">
      <c r="A3" s="341"/>
      <c r="B3" s="393"/>
      <c r="C3" s="342"/>
      <c r="D3" s="228" t="s">
        <v>204</v>
      </c>
      <c r="E3" s="142" t="s">
        <v>205</v>
      </c>
      <c r="F3" s="142" t="s">
        <v>206</v>
      </c>
      <c r="G3" s="142" t="s">
        <v>208</v>
      </c>
      <c r="H3" s="229" t="s">
        <v>210</v>
      </c>
      <c r="I3" s="346"/>
    </row>
    <row r="4" spans="1:9" x14ac:dyDescent="0.2">
      <c r="A4" s="343"/>
      <c r="B4" s="394"/>
      <c r="C4" s="344"/>
      <c r="D4" s="143">
        <v>1</v>
      </c>
      <c r="E4" s="143">
        <v>2</v>
      </c>
      <c r="F4" s="143" t="s">
        <v>213</v>
      </c>
      <c r="G4" s="143">
        <v>4</v>
      </c>
      <c r="H4" s="143">
        <v>5</v>
      </c>
      <c r="I4" s="143" t="s">
        <v>350</v>
      </c>
    </row>
    <row r="5" spans="1:9" x14ac:dyDescent="0.2">
      <c r="A5" s="230"/>
      <c r="B5" s="231"/>
      <c r="C5" s="231"/>
      <c r="D5" s="232"/>
      <c r="E5" s="232"/>
      <c r="F5" s="232"/>
      <c r="G5" s="232"/>
      <c r="H5" s="232"/>
      <c r="I5" s="232"/>
    </row>
    <row r="6" spans="1:9" x14ac:dyDescent="0.2">
      <c r="A6" s="233" t="s">
        <v>230</v>
      </c>
      <c r="B6" s="234"/>
      <c r="D6" s="235"/>
      <c r="E6" s="235"/>
      <c r="F6" s="235"/>
      <c r="G6" s="235"/>
      <c r="H6" s="235"/>
      <c r="I6" s="235"/>
    </row>
    <row r="7" spans="1:9" x14ac:dyDescent="0.2">
      <c r="A7" s="236"/>
      <c r="B7" s="237" t="s">
        <v>231</v>
      </c>
      <c r="C7" s="238"/>
      <c r="D7" s="239">
        <f>D9</f>
        <v>63781531.729999997</v>
      </c>
      <c r="E7" s="239">
        <f t="shared" ref="E7:I7" si="0">E9</f>
        <v>54189974.700000003</v>
      </c>
      <c r="F7" s="239">
        <f t="shared" si="0"/>
        <v>117971506.43000001</v>
      </c>
      <c r="G7" s="239">
        <f t="shared" si="0"/>
        <v>107488235.53</v>
      </c>
      <c r="H7" s="239">
        <f t="shared" si="0"/>
        <v>107488235.53</v>
      </c>
      <c r="I7" s="239">
        <f t="shared" si="0"/>
        <v>10483270.900000006</v>
      </c>
    </row>
    <row r="8" spans="1:9" x14ac:dyDescent="0.2">
      <c r="A8" s="236"/>
      <c r="B8" s="240"/>
      <c r="C8" s="241" t="s">
        <v>232</v>
      </c>
      <c r="D8" s="242"/>
      <c r="E8" s="242"/>
      <c r="F8" s="242"/>
      <c r="G8" s="242"/>
      <c r="H8" s="242"/>
      <c r="I8" s="242"/>
    </row>
    <row r="9" spans="1:9" x14ac:dyDescent="0.2">
      <c r="A9" s="236"/>
      <c r="B9" s="240"/>
      <c r="C9" s="241" t="s">
        <v>233</v>
      </c>
      <c r="D9" s="252">
        <v>63781531.729999997</v>
      </c>
      <c r="E9" s="259">
        <v>54189974.700000003</v>
      </c>
      <c r="F9" s="242">
        <f>D9+E9</f>
        <v>117971506.43000001</v>
      </c>
      <c r="G9" s="259">
        <v>107488235.53</v>
      </c>
      <c r="H9" s="259">
        <v>107488235.53</v>
      </c>
      <c r="I9" s="242">
        <f>F9-G9</f>
        <v>10483270.900000006</v>
      </c>
    </row>
    <row r="10" spans="1:9" x14ac:dyDescent="0.2">
      <c r="A10" s="236"/>
      <c r="B10" s="237" t="s">
        <v>234</v>
      </c>
      <c r="C10" s="238"/>
      <c r="D10" s="239"/>
      <c r="E10" s="239"/>
      <c r="F10" s="239"/>
      <c r="G10" s="239"/>
      <c r="H10" s="239"/>
      <c r="I10" s="239"/>
    </row>
    <row r="11" spans="1:9" x14ac:dyDescent="0.2">
      <c r="A11" s="236"/>
      <c r="B11" s="240"/>
      <c r="C11" s="241" t="s">
        <v>235</v>
      </c>
      <c r="D11" s="242"/>
      <c r="E11" s="242"/>
      <c r="F11" s="242"/>
      <c r="G11" s="242"/>
      <c r="H11" s="242"/>
      <c r="I11" s="242"/>
    </row>
    <row r="12" spans="1:9" x14ac:dyDescent="0.2">
      <c r="A12" s="236"/>
      <c r="B12" s="240"/>
      <c r="C12" s="241" t="s">
        <v>236</v>
      </c>
      <c r="D12" s="242"/>
      <c r="E12" s="242"/>
      <c r="F12" s="242"/>
      <c r="G12" s="242"/>
      <c r="H12" s="242"/>
      <c r="I12" s="242"/>
    </row>
    <row r="13" spans="1:9" x14ac:dyDescent="0.2">
      <c r="A13" s="236"/>
      <c r="B13" s="240"/>
      <c r="C13" s="241" t="s">
        <v>237</v>
      </c>
      <c r="D13" s="242"/>
      <c r="E13" s="242"/>
      <c r="F13" s="242"/>
      <c r="G13" s="242"/>
      <c r="H13" s="242"/>
      <c r="I13" s="242"/>
    </row>
    <row r="14" spans="1:9" x14ac:dyDescent="0.2">
      <c r="A14" s="236"/>
      <c r="B14" s="240"/>
      <c r="C14" s="241" t="s">
        <v>238</v>
      </c>
      <c r="D14" s="242"/>
      <c r="E14" s="242"/>
      <c r="F14" s="242"/>
      <c r="G14" s="242"/>
      <c r="H14" s="242"/>
      <c r="I14" s="242"/>
    </row>
    <row r="15" spans="1:9" x14ac:dyDescent="0.2">
      <c r="A15" s="236"/>
      <c r="B15" s="240"/>
      <c r="C15" s="241" t="s">
        <v>239</v>
      </c>
      <c r="D15" s="242"/>
      <c r="E15" s="242"/>
      <c r="F15" s="242"/>
      <c r="G15" s="242"/>
      <c r="H15" s="242"/>
      <c r="I15" s="242"/>
    </row>
    <row r="16" spans="1:9" x14ac:dyDescent="0.2">
      <c r="A16" s="236"/>
      <c r="B16" s="240"/>
      <c r="C16" s="241" t="s">
        <v>240</v>
      </c>
      <c r="D16" s="242"/>
      <c r="E16" s="242"/>
      <c r="F16" s="242"/>
      <c r="G16" s="242"/>
      <c r="H16" s="242"/>
      <c r="I16" s="242"/>
    </row>
    <row r="17" spans="1:9" x14ac:dyDescent="0.2">
      <c r="A17" s="236"/>
      <c r="B17" s="240"/>
      <c r="C17" s="241" t="s">
        <v>241</v>
      </c>
      <c r="D17" s="242"/>
      <c r="E17" s="242"/>
      <c r="F17" s="242"/>
      <c r="G17" s="242"/>
      <c r="H17" s="242"/>
      <c r="I17" s="242"/>
    </row>
    <row r="18" spans="1:9" x14ac:dyDescent="0.2">
      <c r="A18" s="236"/>
      <c r="B18" s="240"/>
      <c r="C18" s="241" t="s">
        <v>242</v>
      </c>
      <c r="D18" s="242"/>
      <c r="E18" s="242"/>
      <c r="F18" s="242"/>
      <c r="G18" s="242"/>
      <c r="H18" s="242"/>
      <c r="I18" s="242"/>
    </row>
    <row r="19" spans="1:9" x14ac:dyDescent="0.2">
      <c r="A19" s="236"/>
      <c r="B19" s="237" t="s">
        <v>243</v>
      </c>
      <c r="C19" s="238"/>
      <c r="D19" s="239"/>
      <c r="E19" s="239"/>
      <c r="F19" s="239"/>
      <c r="G19" s="239"/>
      <c r="H19" s="239"/>
      <c r="I19" s="239"/>
    </row>
    <row r="20" spans="1:9" x14ac:dyDescent="0.2">
      <c r="A20" s="236"/>
      <c r="B20" s="240"/>
      <c r="C20" s="241" t="s">
        <v>244</v>
      </c>
      <c r="D20" s="242"/>
      <c r="E20" s="242"/>
      <c r="F20" s="242"/>
      <c r="G20" s="242"/>
      <c r="H20" s="242"/>
      <c r="I20" s="242"/>
    </row>
    <row r="21" spans="1:9" x14ac:dyDescent="0.2">
      <c r="A21" s="236"/>
      <c r="B21" s="240"/>
      <c r="C21" s="241" t="s">
        <v>245</v>
      </c>
      <c r="D21" s="242"/>
      <c r="E21" s="242"/>
      <c r="F21" s="242"/>
      <c r="G21" s="242"/>
      <c r="H21" s="242"/>
      <c r="I21" s="242"/>
    </row>
    <row r="22" spans="1:9" x14ac:dyDescent="0.2">
      <c r="A22" s="236"/>
      <c r="B22" s="240"/>
      <c r="C22" s="241" t="s">
        <v>246</v>
      </c>
      <c r="D22" s="242"/>
      <c r="E22" s="242"/>
      <c r="F22" s="242"/>
      <c r="G22" s="242"/>
      <c r="H22" s="242"/>
      <c r="I22" s="242"/>
    </row>
    <row r="23" spans="1:9" x14ac:dyDescent="0.2">
      <c r="A23" s="236"/>
      <c r="B23" s="237" t="s">
        <v>247</v>
      </c>
      <c r="C23" s="238"/>
      <c r="D23" s="239"/>
      <c r="E23" s="239"/>
      <c r="F23" s="239"/>
      <c r="G23" s="239"/>
      <c r="H23" s="239"/>
      <c r="I23" s="239"/>
    </row>
    <row r="24" spans="1:9" x14ac:dyDescent="0.2">
      <c r="A24" s="236"/>
      <c r="B24" s="240"/>
      <c r="C24" s="241" t="s">
        <v>248</v>
      </c>
      <c r="D24" s="242"/>
      <c r="E24" s="242"/>
      <c r="F24" s="242"/>
      <c r="G24" s="242"/>
      <c r="H24" s="242"/>
      <c r="I24" s="242"/>
    </row>
    <row r="25" spans="1:9" x14ac:dyDescent="0.2">
      <c r="A25" s="236"/>
      <c r="B25" s="240"/>
      <c r="C25" s="241" t="s">
        <v>249</v>
      </c>
      <c r="D25" s="242"/>
      <c r="E25" s="242"/>
      <c r="F25" s="242"/>
      <c r="G25" s="242"/>
      <c r="H25" s="242"/>
      <c r="I25" s="242"/>
    </row>
    <row r="26" spans="1:9" x14ac:dyDescent="0.2">
      <c r="A26" s="236"/>
      <c r="B26" s="237" t="s">
        <v>250</v>
      </c>
      <c r="C26" s="238"/>
      <c r="D26" s="239"/>
      <c r="E26" s="239"/>
      <c r="F26" s="239"/>
      <c r="G26" s="239"/>
      <c r="H26" s="239"/>
      <c r="I26" s="239"/>
    </row>
    <row r="27" spans="1:9" x14ac:dyDescent="0.2">
      <c r="A27" s="236"/>
      <c r="B27" s="240"/>
      <c r="C27" s="241" t="s">
        <v>251</v>
      </c>
      <c r="D27" s="242"/>
      <c r="E27" s="242"/>
      <c r="F27" s="242"/>
      <c r="G27" s="242"/>
      <c r="H27" s="242"/>
      <c r="I27" s="242"/>
    </row>
    <row r="28" spans="1:9" x14ac:dyDescent="0.2">
      <c r="A28" s="236"/>
      <c r="B28" s="240"/>
      <c r="C28" s="241" t="s">
        <v>252</v>
      </c>
      <c r="D28" s="242"/>
      <c r="E28" s="242"/>
      <c r="F28" s="242"/>
      <c r="G28" s="242"/>
      <c r="H28" s="242"/>
      <c r="I28" s="242"/>
    </row>
    <row r="29" spans="1:9" x14ac:dyDescent="0.2">
      <c r="A29" s="236"/>
      <c r="B29" s="240"/>
      <c r="C29" s="241" t="s">
        <v>253</v>
      </c>
      <c r="D29" s="242"/>
      <c r="E29" s="242"/>
      <c r="F29" s="242"/>
      <c r="G29" s="242"/>
      <c r="H29" s="242"/>
      <c r="I29" s="242"/>
    </row>
    <row r="30" spans="1:9" x14ac:dyDescent="0.2">
      <c r="A30" s="236"/>
      <c r="B30" s="240"/>
      <c r="C30" s="241" t="s">
        <v>254</v>
      </c>
      <c r="D30" s="242"/>
      <c r="E30" s="242"/>
      <c r="F30" s="242"/>
      <c r="G30" s="242"/>
      <c r="H30" s="242"/>
      <c r="I30" s="242"/>
    </row>
    <row r="31" spans="1:9" x14ac:dyDescent="0.2">
      <c r="A31" s="236"/>
      <c r="B31" s="237" t="s">
        <v>455</v>
      </c>
      <c r="C31" s="238"/>
      <c r="D31" s="239"/>
      <c r="E31" s="239"/>
      <c r="F31" s="239"/>
      <c r="G31" s="239"/>
      <c r="H31" s="239"/>
      <c r="I31" s="239"/>
    </row>
    <row r="32" spans="1:9" x14ac:dyDescent="0.2">
      <c r="A32" s="236"/>
      <c r="B32" s="240"/>
      <c r="C32" s="241" t="s">
        <v>255</v>
      </c>
      <c r="D32" s="242"/>
      <c r="E32" s="242"/>
      <c r="F32" s="242"/>
      <c r="G32" s="242"/>
      <c r="H32" s="242"/>
      <c r="I32" s="242"/>
    </row>
    <row r="33" spans="1:10" x14ac:dyDescent="0.2">
      <c r="A33" s="236" t="s">
        <v>256</v>
      </c>
      <c r="B33" s="240"/>
      <c r="C33" s="241"/>
      <c r="D33" s="242"/>
      <c r="E33" s="242"/>
      <c r="F33" s="242"/>
      <c r="G33" s="242"/>
      <c r="H33" s="242"/>
      <c r="I33" s="242"/>
    </row>
    <row r="34" spans="1:10" x14ac:dyDescent="0.2">
      <c r="A34" s="236" t="s">
        <v>257</v>
      </c>
      <c r="B34" s="240"/>
      <c r="C34" s="241"/>
      <c r="D34" s="242"/>
      <c r="E34" s="242"/>
      <c r="F34" s="242"/>
      <c r="G34" s="242"/>
      <c r="H34" s="242"/>
      <c r="I34" s="242"/>
    </row>
    <row r="35" spans="1:10" x14ac:dyDescent="0.2">
      <c r="A35" s="236" t="s">
        <v>258</v>
      </c>
      <c r="B35" s="240"/>
      <c r="C35" s="241"/>
      <c r="D35" s="242"/>
      <c r="E35" s="242"/>
      <c r="F35" s="242"/>
      <c r="G35" s="242"/>
      <c r="H35" s="242"/>
      <c r="I35" s="242"/>
    </row>
    <row r="36" spans="1:10" x14ac:dyDescent="0.2">
      <c r="A36" s="243"/>
      <c r="B36" s="244"/>
      <c r="C36" s="245"/>
      <c r="D36" s="246"/>
      <c r="E36" s="246"/>
      <c r="F36" s="246"/>
      <c r="G36" s="246"/>
      <c r="H36" s="246"/>
      <c r="I36" s="246"/>
    </row>
    <row r="37" spans="1:10" x14ac:dyDescent="0.2">
      <c r="A37" s="247"/>
      <c r="B37" s="248" t="s">
        <v>227</v>
      </c>
      <c r="C37" s="249"/>
      <c r="D37" s="250">
        <f>D7+D10+D20+D23+D26+D31+D33+D34+D35</f>
        <v>63781531.729999997</v>
      </c>
      <c r="E37" s="250">
        <f t="shared" ref="E37:I37" si="1">E7+E10+E20+E23+E26+E31+E33+E34+E35</f>
        <v>54189974.700000003</v>
      </c>
      <c r="F37" s="250">
        <f t="shared" si="1"/>
        <v>117971506.43000001</v>
      </c>
      <c r="G37" s="250">
        <f t="shared" si="1"/>
        <v>107488235.53</v>
      </c>
      <c r="H37" s="250">
        <f t="shared" si="1"/>
        <v>107488235.53</v>
      </c>
      <c r="I37" s="250">
        <f t="shared" si="1"/>
        <v>10483270.900000006</v>
      </c>
    </row>
    <row r="38" spans="1:10" x14ac:dyDescent="0.2">
      <c r="A38" s="254"/>
      <c r="B38" s="255"/>
      <c r="C38" s="256"/>
      <c r="D38" s="257"/>
      <c r="E38" s="257"/>
      <c r="F38" s="257"/>
      <c r="G38" s="257"/>
      <c r="H38" s="257"/>
      <c r="I38" s="257"/>
    </row>
    <row r="39" spans="1:10" x14ac:dyDescent="0.2">
      <c r="A39" s="88" t="s">
        <v>228</v>
      </c>
    </row>
    <row r="44" spans="1:10" ht="12.75" x14ac:dyDescent="0.2">
      <c r="C44" s="358" t="s">
        <v>442</v>
      </c>
      <c r="D44" s="358"/>
      <c r="E44" s="358"/>
      <c r="G44" s="358" t="s">
        <v>456</v>
      </c>
      <c r="H44" s="358"/>
      <c r="I44" s="358"/>
      <c r="J44" s="92"/>
    </row>
    <row r="45" spans="1:10" x14ac:dyDescent="0.2">
      <c r="C45" s="320" t="s">
        <v>443</v>
      </c>
      <c r="D45" s="320"/>
      <c r="E45" s="320"/>
      <c r="G45" s="359" t="s">
        <v>473</v>
      </c>
      <c r="H45" s="359"/>
      <c r="I45" s="359"/>
      <c r="J45" s="253"/>
    </row>
    <row r="46" spans="1:10" x14ac:dyDescent="0.2">
      <c r="C46" s="320" t="s">
        <v>446</v>
      </c>
      <c r="D46" s="320"/>
      <c r="E46" s="320"/>
      <c r="G46" s="359" t="s">
        <v>193</v>
      </c>
      <c r="H46" s="359"/>
      <c r="I46" s="359"/>
      <c r="J46" s="253"/>
    </row>
  </sheetData>
  <sheetProtection formatCells="0" formatColumns="0" formatRows="0" autoFilter="0"/>
  <protectedRanges>
    <protectedRange sqref="B39:I65524" name="Rango1"/>
    <protectedRange sqref="C31:I31 B11:I18 C10:I10 B20:I22 C19:I19 B24:I25 C23:I23 B27:I30 C26:I26 B32:I36 B8:I8 B9:C9 F9 I9 C7:I7" name="Rango1_3"/>
    <protectedRange sqref="D4:I6" name="Rango1_2_2"/>
    <protectedRange sqref="B37:I38" name="Rango1_1_2"/>
  </protectedRanges>
  <mergeCells count="10">
    <mergeCell ref="A1:I1"/>
    <mergeCell ref="A2:C4"/>
    <mergeCell ref="D2:H2"/>
    <mergeCell ref="I2:I3"/>
    <mergeCell ref="C44:E44"/>
    <mergeCell ref="C45:E45"/>
    <mergeCell ref="C46:E46"/>
    <mergeCell ref="G44:I44"/>
    <mergeCell ref="G45:I45"/>
    <mergeCell ref="G46:I46"/>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6"/>
  <sheetViews>
    <sheetView topLeftCell="B1" workbookViewId="0">
      <selection activeCell="M32" sqref="M32"/>
    </sheetView>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49"/>
      <c r="C1" s="349"/>
      <c r="D1" s="349"/>
      <c r="E1" s="349"/>
      <c r="F1" s="349"/>
      <c r="G1" s="349"/>
      <c r="H1" s="349"/>
      <c r="I1" s="349"/>
      <c r="J1" s="349"/>
      <c r="K1" s="349"/>
      <c r="L1" s="349"/>
      <c r="M1" s="349"/>
      <c r="N1" s="349"/>
      <c r="O1" s="349"/>
    </row>
    <row r="2" spans="2:20" ht="13.5" customHeight="1" x14ac:dyDescent="0.2">
      <c r="B2" s="349" t="s">
        <v>194</v>
      </c>
      <c r="C2" s="349"/>
      <c r="D2" s="349"/>
      <c r="E2" s="349"/>
      <c r="F2" s="349"/>
      <c r="G2" s="349"/>
      <c r="H2" s="349"/>
      <c r="I2" s="349"/>
      <c r="J2" s="349"/>
      <c r="K2" s="349"/>
      <c r="L2" s="349"/>
      <c r="M2" s="349"/>
      <c r="N2" s="349"/>
      <c r="O2" s="349"/>
    </row>
    <row r="3" spans="2:20" ht="20.25" customHeight="1" x14ac:dyDescent="0.2">
      <c r="B3" s="349" t="s">
        <v>476</v>
      </c>
      <c r="C3" s="349"/>
      <c r="D3" s="349"/>
      <c r="E3" s="349"/>
      <c r="F3" s="349"/>
      <c r="G3" s="349"/>
      <c r="H3" s="349"/>
      <c r="I3" s="349"/>
      <c r="J3" s="349"/>
      <c r="K3" s="349"/>
      <c r="L3" s="349"/>
      <c r="M3" s="349"/>
      <c r="N3" s="349"/>
      <c r="O3" s="349"/>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195</v>
      </c>
      <c r="E5" s="48" t="s">
        <v>196</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97" t="s">
        <v>197</v>
      </c>
      <c r="C7" s="398"/>
      <c r="D7" s="399"/>
      <c r="E7" s="406" t="s">
        <v>198</v>
      </c>
      <c r="F7" s="52"/>
      <c r="G7" s="406" t="s">
        <v>199</v>
      </c>
      <c r="H7" s="409" t="s">
        <v>200</v>
      </c>
      <c r="I7" s="410"/>
      <c r="J7" s="410"/>
      <c r="K7" s="410"/>
      <c r="L7" s="410"/>
      <c r="M7" s="410"/>
      <c r="N7" s="411"/>
      <c r="O7" s="412" t="s">
        <v>201</v>
      </c>
      <c r="P7" s="413" t="s">
        <v>202</v>
      </c>
      <c r="Q7" s="414"/>
    </row>
    <row r="8" spans="2:20" ht="38.25" x14ac:dyDescent="0.2">
      <c r="B8" s="400"/>
      <c r="C8" s="401"/>
      <c r="D8" s="402"/>
      <c r="E8" s="407"/>
      <c r="F8" s="53" t="s">
        <v>203</v>
      </c>
      <c r="G8" s="407"/>
      <c r="H8" s="54" t="s">
        <v>204</v>
      </c>
      <c r="I8" s="54" t="s">
        <v>205</v>
      </c>
      <c r="J8" s="54" t="s">
        <v>206</v>
      </c>
      <c r="K8" s="54" t="s">
        <v>207</v>
      </c>
      <c r="L8" s="54" t="s">
        <v>208</v>
      </c>
      <c r="M8" s="54" t="s">
        <v>209</v>
      </c>
      <c r="N8" s="54" t="s">
        <v>210</v>
      </c>
      <c r="O8" s="412"/>
      <c r="P8" s="55" t="s">
        <v>211</v>
      </c>
      <c r="Q8" s="55" t="s">
        <v>212</v>
      </c>
    </row>
    <row r="9" spans="2:20" ht="15.75" customHeight="1" x14ac:dyDescent="0.2">
      <c r="B9" s="403"/>
      <c r="C9" s="404"/>
      <c r="D9" s="405"/>
      <c r="E9" s="408"/>
      <c r="F9" s="56"/>
      <c r="G9" s="408"/>
      <c r="H9" s="54">
        <v>1</v>
      </c>
      <c r="I9" s="54">
        <v>2</v>
      </c>
      <c r="J9" s="54" t="s">
        <v>213</v>
      </c>
      <c r="K9" s="54">
        <v>4</v>
      </c>
      <c r="L9" s="54">
        <v>5</v>
      </c>
      <c r="M9" s="54">
        <v>6</v>
      </c>
      <c r="N9" s="54">
        <v>7</v>
      </c>
      <c r="O9" s="54" t="s">
        <v>214</v>
      </c>
      <c r="P9" s="57" t="s">
        <v>215</v>
      </c>
      <c r="Q9" s="57" t="s">
        <v>216</v>
      </c>
    </row>
    <row r="10" spans="2:20" ht="15" customHeight="1" x14ac:dyDescent="0.2">
      <c r="B10" s="415"/>
      <c r="C10" s="377"/>
      <c r="D10" s="416"/>
      <c r="E10" s="58"/>
      <c r="F10" s="58"/>
      <c r="G10" s="59"/>
      <c r="H10" s="59"/>
      <c r="I10" s="59"/>
      <c r="J10" s="59"/>
      <c r="K10" s="59"/>
      <c r="L10" s="59"/>
      <c r="M10" s="59"/>
      <c r="N10" s="59"/>
      <c r="O10" s="59"/>
      <c r="P10" s="60"/>
      <c r="Q10" s="61"/>
    </row>
    <row r="11" spans="2:20" x14ac:dyDescent="0.2">
      <c r="B11" s="62"/>
      <c r="C11" s="395"/>
      <c r="D11" s="396"/>
      <c r="E11" s="63"/>
      <c r="F11" s="63"/>
      <c r="G11" s="225" t="s">
        <v>450</v>
      </c>
      <c r="H11" s="64">
        <f>+H12</f>
        <v>26098458.170000002</v>
      </c>
      <c r="I11" s="64">
        <f t="shared" ref="I11:N11" si="0">+I12</f>
        <v>14077109.23</v>
      </c>
      <c r="J11" s="64">
        <f t="shared" si="0"/>
        <v>40175567.400000006</v>
      </c>
      <c r="K11" s="64">
        <f t="shared" si="0"/>
        <v>37527271.920000002</v>
      </c>
      <c r="L11" s="64">
        <f t="shared" si="0"/>
        <v>37527271.920000002</v>
      </c>
      <c r="M11" s="64">
        <f t="shared" si="0"/>
        <v>37527271.920000002</v>
      </c>
      <c r="N11" s="64">
        <f t="shared" si="0"/>
        <v>37527271.920000002</v>
      </c>
      <c r="O11" s="64">
        <f>J11-L11</f>
        <v>2648295.4800000042</v>
      </c>
      <c r="P11" s="65">
        <f>L11/H11</f>
        <v>1.4379114534488993</v>
      </c>
      <c r="Q11" s="66">
        <f>L11/J11</f>
        <v>0.93408193956210306</v>
      </c>
      <c r="R11" s="67"/>
      <c r="S11" s="67"/>
    </row>
    <row r="12" spans="2:20" ht="15" x14ac:dyDescent="0.25">
      <c r="B12" s="62"/>
      <c r="C12" s="68"/>
      <c r="D12" s="69" t="s">
        <v>217</v>
      </c>
      <c r="E12" s="58" t="s">
        <v>218</v>
      </c>
      <c r="F12" s="58" t="s">
        <v>219</v>
      </c>
      <c r="G12" s="70" t="s">
        <v>220</v>
      </c>
      <c r="H12" s="71">
        <v>26098458.170000002</v>
      </c>
      <c r="I12" s="72">
        <v>14077109.23</v>
      </c>
      <c r="J12" s="71">
        <f>+H12+I12</f>
        <v>40175567.400000006</v>
      </c>
      <c r="K12" s="71">
        <v>37527271.920000002</v>
      </c>
      <c r="L12" s="71">
        <v>37527271.920000002</v>
      </c>
      <c r="M12" s="71">
        <v>37527271.920000002</v>
      </c>
      <c r="N12" s="71">
        <v>37527271.920000002</v>
      </c>
      <c r="O12" s="71">
        <f>J12-L12</f>
        <v>2648295.4800000042</v>
      </c>
      <c r="P12" s="65">
        <f t="shared" ref="P12:P28" si="1">L12/H12</f>
        <v>1.4379114534488993</v>
      </c>
      <c r="Q12" s="66">
        <f t="shared" ref="Q12:Q28" si="2">L12/J12</f>
        <v>0.93408193956210306</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95"/>
      <c r="D14" s="396"/>
      <c r="E14" s="63"/>
      <c r="F14" s="63"/>
      <c r="G14" s="63">
        <v>201</v>
      </c>
      <c r="H14" s="64">
        <f t="shared" ref="H14:M14" si="3">+H15</f>
        <v>27646592.57</v>
      </c>
      <c r="I14" s="64">
        <f t="shared" si="3"/>
        <v>32425374.989999995</v>
      </c>
      <c r="J14" s="64">
        <f t="shared" si="3"/>
        <v>60071967.559999995</v>
      </c>
      <c r="K14" s="64">
        <f t="shared" si="3"/>
        <v>54550913.600000001</v>
      </c>
      <c r="L14" s="64">
        <f t="shared" si="3"/>
        <v>54550913.600000001</v>
      </c>
      <c r="M14" s="74">
        <f t="shared" si="3"/>
        <v>54550913.600000001</v>
      </c>
      <c r="N14" s="74">
        <f t="shared" ref="N14" si="4">SUM(N15:N22)</f>
        <v>54550913.600000001</v>
      </c>
      <c r="O14" s="64">
        <f>J14-L14</f>
        <v>5521053.9599999934</v>
      </c>
      <c r="P14" s="65">
        <f t="shared" si="1"/>
        <v>1.9731514276806228</v>
      </c>
      <c r="Q14" s="66">
        <f t="shared" si="2"/>
        <v>0.9080926731010508</v>
      </c>
      <c r="R14" s="67"/>
      <c r="S14" s="67"/>
    </row>
    <row r="15" spans="2:20" ht="12.75" customHeight="1" x14ac:dyDescent="0.2">
      <c r="B15" s="62"/>
      <c r="C15" s="75"/>
      <c r="D15" s="75" t="s">
        <v>221</v>
      </c>
      <c r="E15" s="59"/>
      <c r="F15" s="76" t="s">
        <v>221</v>
      </c>
      <c r="G15" s="70" t="s">
        <v>222</v>
      </c>
      <c r="H15" s="73">
        <v>27646592.57</v>
      </c>
      <c r="I15" s="73">
        <v>32425374.989999995</v>
      </c>
      <c r="J15" s="73">
        <f>H15+I15</f>
        <v>60071967.559999995</v>
      </c>
      <c r="K15" s="73">
        <v>54550913.600000001</v>
      </c>
      <c r="L15" s="73">
        <v>54550913.600000001</v>
      </c>
      <c r="M15" s="73">
        <v>54550913.600000001</v>
      </c>
      <c r="N15" s="73">
        <v>54550913.600000001</v>
      </c>
      <c r="O15" s="73">
        <f>J15-L15</f>
        <v>5521053.9599999934</v>
      </c>
      <c r="P15" s="65">
        <f t="shared" si="1"/>
        <v>1.9731514276806228</v>
      </c>
      <c r="Q15" s="66">
        <f t="shared" si="2"/>
        <v>0.9080926731010508</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95"/>
      <c r="D23" s="396"/>
      <c r="E23" s="63"/>
      <c r="F23" s="63"/>
      <c r="G23" s="63">
        <v>101</v>
      </c>
      <c r="H23" s="64">
        <f>+H24</f>
        <v>5173858.7300000004</v>
      </c>
      <c r="I23" s="64">
        <f t="shared" ref="I23:L23" si="5">+I24</f>
        <v>4687247.88</v>
      </c>
      <c r="J23" s="64">
        <f t="shared" si="5"/>
        <v>9861106.6099999994</v>
      </c>
      <c r="K23" s="64">
        <f t="shared" si="5"/>
        <v>7856832.9500000002</v>
      </c>
      <c r="L23" s="64">
        <f t="shared" si="5"/>
        <v>7856832.9500000002</v>
      </c>
      <c r="M23" s="74">
        <f>+M24</f>
        <v>7856832.9500000002</v>
      </c>
      <c r="N23" s="74">
        <f t="shared" ref="N23" si="6">SUM(N24:N26)</f>
        <v>7856832.9500000002</v>
      </c>
      <c r="O23" s="64">
        <f>J23-L23</f>
        <v>2004273.6599999992</v>
      </c>
      <c r="P23" s="65">
        <f t="shared" si="1"/>
        <v>1.518563486173887</v>
      </c>
      <c r="Q23" s="66">
        <f t="shared" si="2"/>
        <v>0.79674962057833387</v>
      </c>
      <c r="R23" s="67"/>
    </row>
    <row r="24" spans="2:20" ht="15" customHeight="1" x14ac:dyDescent="0.25">
      <c r="B24" s="62"/>
      <c r="C24" s="68"/>
      <c r="D24" s="75" t="s">
        <v>223</v>
      </c>
      <c r="E24" s="59" t="s">
        <v>224</v>
      </c>
      <c r="F24" s="58" t="s">
        <v>223</v>
      </c>
      <c r="G24" s="70" t="s">
        <v>225</v>
      </c>
      <c r="H24" s="73">
        <v>5173858.7300000004</v>
      </c>
      <c r="I24" s="72">
        <v>4687247.88</v>
      </c>
      <c r="J24" s="73">
        <f>H24+I24</f>
        <v>9861106.6099999994</v>
      </c>
      <c r="K24" s="71">
        <v>7856832.9500000002</v>
      </c>
      <c r="L24" s="71">
        <v>7856832.9500000002</v>
      </c>
      <c r="M24" s="71">
        <v>7856832.9500000002</v>
      </c>
      <c r="N24" s="71">
        <v>7856832.9500000002</v>
      </c>
      <c r="O24" s="73">
        <f>J24-L24</f>
        <v>2004273.6599999992</v>
      </c>
      <c r="P24" s="65">
        <f t="shared" si="1"/>
        <v>1.518563486173887</v>
      </c>
      <c r="Q24" s="66">
        <f t="shared" si="2"/>
        <v>0.79674962057833387</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95"/>
      <c r="D27" s="396"/>
      <c r="E27" s="63"/>
      <c r="F27" s="63"/>
      <c r="G27" s="225" t="s">
        <v>449</v>
      </c>
      <c r="H27" s="64">
        <f>+H28</f>
        <v>4862622.26</v>
      </c>
      <c r="I27" s="64">
        <f t="shared" ref="I27:M27" si="7">+I28</f>
        <v>3000242.6</v>
      </c>
      <c r="J27" s="64">
        <f t="shared" si="7"/>
        <v>7862864.8599999994</v>
      </c>
      <c r="K27" s="64">
        <f t="shared" si="7"/>
        <v>7553217.0599999996</v>
      </c>
      <c r="L27" s="64">
        <f t="shared" si="7"/>
        <v>7553217.0599999996</v>
      </c>
      <c r="M27" s="64">
        <f t="shared" si="7"/>
        <v>7553217.0599999996</v>
      </c>
      <c r="N27" s="74">
        <f t="shared" ref="N27" si="8">SUM(N28:N29)</f>
        <v>7553217.0599999996</v>
      </c>
      <c r="O27" s="64">
        <f>J27-L27</f>
        <v>309647.79999999981</v>
      </c>
      <c r="P27" s="65">
        <f t="shared" si="1"/>
        <v>1.5533217791011387</v>
      </c>
      <c r="Q27" s="66">
        <f t="shared" si="2"/>
        <v>0.96061895943611575</v>
      </c>
      <c r="R27" s="67"/>
      <c r="S27" s="67"/>
      <c r="T27" s="67"/>
    </row>
    <row r="28" spans="2:20" ht="15" customHeight="1" x14ac:dyDescent="0.25">
      <c r="B28" s="62"/>
      <c r="C28" s="68"/>
      <c r="D28" s="69" t="s">
        <v>226</v>
      </c>
      <c r="E28" s="58"/>
      <c r="F28" s="58" t="s">
        <v>226</v>
      </c>
      <c r="G28" s="70" t="s">
        <v>448</v>
      </c>
      <c r="H28" s="73">
        <v>4862622.26</v>
      </c>
      <c r="I28" s="72">
        <v>3000242.6</v>
      </c>
      <c r="J28" s="73">
        <f>H28+I28</f>
        <v>7862864.8599999994</v>
      </c>
      <c r="K28" s="73">
        <v>7553217.0599999996</v>
      </c>
      <c r="L28" s="71">
        <v>7553217.0599999996</v>
      </c>
      <c r="M28" s="71">
        <v>7553217.0599999996</v>
      </c>
      <c r="N28" s="71">
        <v>7553217.0599999996</v>
      </c>
      <c r="O28" s="73">
        <v>5647895.0899999999</v>
      </c>
      <c r="P28" s="65">
        <f t="shared" si="1"/>
        <v>1.5533217791011387</v>
      </c>
      <c r="Q28" s="66">
        <f t="shared" si="2"/>
        <v>0.96061895943611575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95"/>
      <c r="D30" s="396"/>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95"/>
      <c r="D35" s="396"/>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415"/>
      <c r="C37" s="377"/>
      <c r="D37" s="416"/>
      <c r="E37" s="58"/>
      <c r="F37" s="58"/>
      <c r="G37" s="59"/>
      <c r="H37" s="59"/>
      <c r="I37" s="59"/>
      <c r="J37" s="59"/>
      <c r="K37" s="59"/>
      <c r="L37" s="59"/>
      <c r="M37" s="59"/>
      <c r="N37" s="59"/>
      <c r="O37" s="59"/>
      <c r="P37" s="65"/>
      <c r="Q37" s="66"/>
    </row>
    <row r="38" spans="1:18" ht="15" customHeight="1" x14ac:dyDescent="0.2">
      <c r="B38" s="415"/>
      <c r="C38" s="377"/>
      <c r="D38" s="416"/>
      <c r="E38" s="58"/>
      <c r="F38" s="58"/>
      <c r="G38" s="59"/>
      <c r="H38" s="59"/>
      <c r="I38" s="59"/>
      <c r="J38" s="59"/>
      <c r="K38" s="59"/>
      <c r="L38" s="59"/>
      <c r="M38" s="59"/>
      <c r="N38" s="59"/>
      <c r="O38" s="59"/>
      <c r="P38" s="65"/>
      <c r="Q38" s="66"/>
    </row>
    <row r="39" spans="1:18" ht="15.75" customHeight="1" x14ac:dyDescent="0.2">
      <c r="B39" s="415"/>
      <c r="C39" s="377"/>
      <c r="D39" s="416"/>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417" t="s">
        <v>227</v>
      </c>
      <c r="D41" s="418"/>
      <c r="E41" s="85"/>
      <c r="F41" s="85"/>
      <c r="G41" s="85"/>
      <c r="H41" s="86">
        <f>H11+H14+H23+H27</f>
        <v>63781531.729999997</v>
      </c>
      <c r="I41" s="86">
        <f t="shared" ref="I41:O41" si="9">I11+I14+I23+I27</f>
        <v>54189974.700000003</v>
      </c>
      <c r="J41" s="86">
        <f t="shared" si="9"/>
        <v>117971506.43000001</v>
      </c>
      <c r="K41" s="86">
        <f t="shared" si="9"/>
        <v>107488235.53000002</v>
      </c>
      <c r="L41" s="86">
        <f t="shared" si="9"/>
        <v>107488235.53000002</v>
      </c>
      <c r="M41" s="86">
        <f t="shared" si="9"/>
        <v>107488235.53000002</v>
      </c>
      <c r="N41" s="86">
        <f>N11+N14+N23+N27</f>
        <v>107488235.53000002</v>
      </c>
      <c r="O41" s="86">
        <f t="shared" si="9"/>
        <v>10483270.899999999</v>
      </c>
      <c r="P41" s="419"/>
      <c r="Q41" s="420"/>
    </row>
    <row r="42" spans="1:18" x14ac:dyDescent="0.2">
      <c r="B42" s="44"/>
      <c r="C42" s="44"/>
      <c r="D42" s="44"/>
      <c r="E42" s="44"/>
      <c r="F42" s="44"/>
      <c r="G42" s="44"/>
      <c r="H42" s="44"/>
      <c r="I42" s="44"/>
      <c r="J42" s="44"/>
      <c r="K42" s="44"/>
      <c r="L42" s="44"/>
      <c r="M42" s="44"/>
      <c r="N42" s="44"/>
      <c r="O42" s="44"/>
    </row>
    <row r="43" spans="1:18" x14ac:dyDescent="0.2">
      <c r="B43" s="88" t="s">
        <v>228</v>
      </c>
      <c r="G43" s="44"/>
      <c r="H43" s="44"/>
      <c r="I43" s="44"/>
      <c r="J43" s="44"/>
      <c r="K43" s="44"/>
      <c r="L43" s="44"/>
      <c r="M43" s="44"/>
      <c r="N43" s="44"/>
      <c r="O43" s="44"/>
    </row>
    <row r="44" spans="1:18" x14ac:dyDescent="0.2">
      <c r="O44" s="140"/>
    </row>
    <row r="45" spans="1:18" x14ac:dyDescent="0.2">
      <c r="M45" s="140"/>
      <c r="N45" s="140"/>
      <c r="O45" s="140"/>
    </row>
    <row r="46" spans="1:18" x14ac:dyDescent="0.2">
      <c r="L46" s="67"/>
      <c r="M46" s="67"/>
      <c r="N46" s="67"/>
    </row>
    <row r="47" spans="1:18" x14ac:dyDescent="0.2">
      <c r="R47" s="140"/>
    </row>
    <row r="48" spans="1:18" x14ac:dyDescent="0.2">
      <c r="H48" s="67"/>
      <c r="I48" s="67"/>
      <c r="J48" s="67"/>
      <c r="M48" s="140"/>
    </row>
    <row r="49" spans="4:15" x14ac:dyDescent="0.2">
      <c r="D49" s="358" t="s">
        <v>442</v>
      </c>
      <c r="E49" s="358"/>
      <c r="F49" s="358"/>
      <c r="H49" s="89"/>
      <c r="I49" s="89"/>
      <c r="J49" s="67"/>
      <c r="K49" s="363"/>
      <c r="L49" s="363"/>
      <c r="M49" s="363"/>
      <c r="N49" s="363"/>
      <c r="O49" s="90"/>
    </row>
    <row r="50" spans="4:15" x14ac:dyDescent="0.2">
      <c r="D50" s="320" t="s">
        <v>443</v>
      </c>
      <c r="E50" s="320"/>
      <c r="F50" s="320"/>
      <c r="H50" s="91"/>
      <c r="I50" s="91"/>
      <c r="J50" s="67"/>
      <c r="K50" s="359" t="s">
        <v>473</v>
      </c>
      <c r="L50" s="359"/>
      <c r="M50" s="359"/>
      <c r="N50" s="359"/>
      <c r="O50" s="92"/>
    </row>
    <row r="51" spans="4:15" x14ac:dyDescent="0.2">
      <c r="D51" s="320" t="s">
        <v>446</v>
      </c>
      <c r="E51" s="320"/>
      <c r="F51" s="320"/>
      <c r="H51" s="93"/>
      <c r="I51" s="93"/>
      <c r="J51" s="67"/>
      <c r="K51" s="359" t="s">
        <v>193</v>
      </c>
      <c r="L51" s="359"/>
      <c r="M51" s="359"/>
      <c r="N51" s="359"/>
      <c r="O51" s="94"/>
    </row>
    <row r="53" spans="4:15" x14ac:dyDescent="0.2">
      <c r="O53" s="67"/>
    </row>
    <row r="54" spans="4:15" x14ac:dyDescent="0.2">
      <c r="O54" s="67"/>
    </row>
    <row r="56" spans="4:15" x14ac:dyDescent="0.2">
      <c r="M56" s="67"/>
      <c r="N56" s="67"/>
      <c r="O56" s="67"/>
    </row>
  </sheetData>
  <protectedRanges>
    <protectedRange sqref="M45" name="Rango1_1_2"/>
  </protectedRanges>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election activeCell="G7" sqref="G7"/>
    </sheetView>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49" t="s">
        <v>0</v>
      </c>
      <c r="C1" s="349"/>
      <c r="D1" s="349"/>
      <c r="E1" s="349"/>
      <c r="F1" s="349"/>
      <c r="G1" s="349"/>
      <c r="H1" s="349"/>
      <c r="I1" s="349"/>
      <c r="J1" s="349"/>
      <c r="K1" s="349"/>
      <c r="L1" s="349"/>
      <c r="M1" s="349"/>
      <c r="N1" s="349"/>
      <c r="O1" s="349"/>
      <c r="P1" s="349"/>
      <c r="Q1" s="349"/>
      <c r="R1" s="349"/>
      <c r="S1" s="349"/>
      <c r="T1" s="349"/>
      <c r="U1" s="349"/>
      <c r="V1" s="349"/>
      <c r="W1" s="349"/>
      <c r="X1" s="349"/>
      <c r="Y1" s="349"/>
      <c r="Z1" s="349"/>
      <c r="AA1" s="349"/>
      <c r="AB1" s="349"/>
      <c r="AC1" s="349"/>
      <c r="AD1" s="349"/>
    </row>
    <row r="2" spans="1:30" x14ac:dyDescent="0.25">
      <c r="B2" s="349"/>
      <c r="C2" s="349"/>
      <c r="D2" s="349"/>
      <c r="E2" s="349"/>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row>
    <row r="3" spans="1:30" x14ac:dyDescent="0.25">
      <c r="B3" s="349" t="s">
        <v>483</v>
      </c>
      <c r="C3" s="349"/>
      <c r="D3" s="349"/>
      <c r="E3" s="349"/>
      <c r="F3" s="349"/>
      <c r="G3" s="349"/>
      <c r="H3" s="349"/>
      <c r="I3" s="349"/>
      <c r="J3" s="349"/>
      <c r="K3" s="349"/>
      <c r="L3" s="349"/>
      <c r="M3" s="349"/>
      <c r="N3" s="349"/>
      <c r="O3" s="349"/>
      <c r="P3" s="349"/>
      <c r="Q3" s="349"/>
      <c r="R3" s="349"/>
      <c r="S3" s="349"/>
      <c r="T3" s="349"/>
      <c r="U3" s="349"/>
      <c r="V3" s="349"/>
      <c r="W3" s="349"/>
      <c r="X3" s="349"/>
      <c r="Y3" s="349"/>
      <c r="Z3" s="2"/>
      <c r="AA3" s="2"/>
      <c r="AB3" s="2"/>
      <c r="AC3" s="2"/>
      <c r="AD3" s="2"/>
    </row>
    <row r="4" spans="1:30" s="3" customFormat="1" ht="35.1" customHeight="1" x14ac:dyDescent="0.25">
      <c r="B4" s="421" t="s">
        <v>1</v>
      </c>
      <c r="C4" s="421"/>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2797953.22</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656042.01</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1829773.82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7137467.1399999997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44480722.710000001</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15473320.82</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2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5766788.8300000001</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1259067.58</v>
      </c>
      <c r="AB43" s="18"/>
      <c r="AC43" s="12"/>
      <c r="AD43" s="19"/>
    </row>
    <row r="44" spans="2:30" ht="54.75" customHeight="1" x14ac:dyDescent="0.25">
      <c r="B44" s="9" t="s">
        <v>349</v>
      </c>
      <c r="C44" s="33"/>
      <c r="D44" s="11"/>
      <c r="E44" s="11"/>
      <c r="F44" s="26" t="s">
        <v>348</v>
      </c>
      <c r="G44" s="11"/>
      <c r="H44" s="12"/>
      <c r="I44" s="12"/>
      <c r="J44" s="12"/>
      <c r="K44" s="12"/>
      <c r="L44" s="13"/>
      <c r="M44" s="14"/>
      <c r="N44" s="14"/>
      <c r="O44" s="14"/>
      <c r="P44" s="12"/>
      <c r="Q44" s="12"/>
      <c r="R44" s="12"/>
      <c r="S44" s="12"/>
      <c r="T44" s="12"/>
      <c r="U44" s="13"/>
      <c r="V44" s="13"/>
      <c r="W44" s="38"/>
      <c r="X44" s="14"/>
      <c r="Y44" s="14"/>
      <c r="Z44" s="18">
        <v>397162.07</v>
      </c>
      <c r="AA44" s="18">
        <v>837008.45</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361603.85</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310089.90999999997</v>
      </c>
      <c r="AD46" s="19"/>
    </row>
    <row r="47" spans="2:30" ht="75" x14ac:dyDescent="0.25">
      <c r="B47" s="9"/>
      <c r="C47" s="12"/>
      <c r="D47" s="11"/>
      <c r="E47" s="11"/>
      <c r="F47" s="26" t="s">
        <v>447</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2500789.1800000002</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1314728.45</v>
      </c>
      <c r="AB57" s="18"/>
      <c r="AC57" s="12"/>
      <c r="AD57" s="19"/>
    </row>
    <row r="58" spans="2:30" x14ac:dyDescent="0.25">
      <c r="U58" s="28"/>
      <c r="V58" s="28"/>
    </row>
    <row r="59" spans="2:30" x14ac:dyDescent="0.25">
      <c r="B59" s="27" t="s">
        <v>228</v>
      </c>
      <c r="U59" s="28"/>
      <c r="V59" s="28"/>
      <c r="Y59" s="223"/>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423" t="s">
        <v>192</v>
      </c>
      <c r="H65" s="423"/>
      <c r="I65" s="423"/>
      <c r="U65" s="28"/>
      <c r="V65" s="28"/>
      <c r="Y65" s="422" t="s">
        <v>192</v>
      </c>
      <c r="Z65" s="422"/>
      <c r="AA65" s="422"/>
      <c r="AB65" s="422"/>
    </row>
    <row r="66" spans="7:28" x14ac:dyDescent="0.25">
      <c r="G66" s="320" t="s">
        <v>443</v>
      </c>
      <c r="H66" s="320"/>
      <c r="I66" s="320"/>
      <c r="U66" s="28"/>
      <c r="V66" s="28"/>
      <c r="Y66" s="359" t="s">
        <v>473</v>
      </c>
      <c r="Z66" s="359"/>
      <c r="AA66" s="359"/>
      <c r="AB66" s="359"/>
    </row>
    <row r="67" spans="7:28" x14ac:dyDescent="0.25">
      <c r="G67" s="320" t="s">
        <v>446</v>
      </c>
      <c r="H67" s="320"/>
      <c r="I67" s="320"/>
      <c r="U67" s="28"/>
      <c r="V67" s="28"/>
      <c r="Y67" s="359" t="s">
        <v>193</v>
      </c>
      <c r="Z67" s="359"/>
      <c r="AA67" s="359"/>
      <c r="AB67" s="35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2020-01-15T21:13:33Z</cp:lastPrinted>
  <dcterms:created xsi:type="dcterms:W3CDTF">2018-01-16T16:12:43Z</dcterms:created>
  <dcterms:modified xsi:type="dcterms:W3CDTF">2020-01-22T21:53:30Z</dcterms:modified>
</cp:coreProperties>
</file>