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EAA!$A$1:$I$44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K34" i="1" s="1"/>
  <c r="D34" i="1"/>
  <c r="D33" i="1"/>
  <c r="G33" i="1" s="1"/>
  <c r="H33" i="1" s="1"/>
  <c r="D32" i="1"/>
  <c r="G32" i="1" s="1"/>
  <c r="H32" i="1" s="1"/>
  <c r="H31" i="1"/>
  <c r="G31" i="1"/>
  <c r="G30" i="1"/>
  <c r="H30" i="1" s="1"/>
  <c r="H29" i="1"/>
  <c r="G29" i="1"/>
  <c r="G28" i="1"/>
  <c r="H28" i="1" s="1"/>
  <c r="H27" i="1"/>
  <c r="G27" i="1"/>
  <c r="D26" i="1"/>
  <c r="D24" i="1" s="1"/>
  <c r="G24" i="1" s="1"/>
  <c r="H24" i="1" s="1"/>
  <c r="F24" i="1"/>
  <c r="E24" i="1"/>
  <c r="E12" i="1" s="1"/>
  <c r="G22" i="1"/>
  <c r="K22" i="1" s="1"/>
  <c r="D21" i="1"/>
  <c r="G21" i="1" s="1"/>
  <c r="D20" i="1"/>
  <c r="G20" i="1" s="1"/>
  <c r="D19" i="1"/>
  <c r="D14" i="1" s="1"/>
  <c r="G18" i="1"/>
  <c r="H18" i="1" s="1"/>
  <c r="K17" i="1"/>
  <c r="G17" i="1"/>
  <c r="H17" i="1" s="1"/>
  <c r="K16" i="1"/>
  <c r="H16" i="1"/>
  <c r="G16" i="1"/>
  <c r="F14" i="1"/>
  <c r="F12" i="1" s="1"/>
  <c r="E14" i="1"/>
  <c r="G14" i="1" l="1"/>
  <c r="H14" i="1" s="1"/>
  <c r="D12" i="1"/>
  <c r="G12" i="1" s="1"/>
  <c r="H12" i="1" s="1"/>
  <c r="H20" i="1"/>
  <c r="K20" i="1"/>
  <c r="H21" i="1"/>
  <c r="K21" i="1"/>
  <c r="G26" i="1"/>
  <c r="H26" i="1" s="1"/>
  <c r="H34" i="1"/>
  <c r="K18" i="1"/>
  <c r="G19" i="1"/>
  <c r="H22" i="1"/>
  <c r="H19" i="1" l="1"/>
  <c r="K19" i="1"/>
</calcChain>
</file>

<file path=xl/sharedStrings.xml><?xml version="1.0" encoding="utf-8"?>
<sst xmlns="http://schemas.openxmlformats.org/spreadsheetml/2006/main" count="39" uniqueCount="38">
  <si>
    <t>ESTADO ANALÍTICO DEL ACTIVO</t>
  </si>
  <si>
    <t>Al 31 de Marzo del 2020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</si>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</sst>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 applyAlignment="1">
      <alignment vertical="top"/>
    </xf>
    <xf numFmtId="166" fontId="0" fillId="0" borderId="0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AA-GTO-UTNG-1T-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>
        <row r="16">
          <cell r="D16">
            <v>33271810.129999999</v>
          </cell>
        </row>
        <row r="17">
          <cell r="D17">
            <v>1749442.48</v>
          </cell>
        </row>
        <row r="18">
          <cell r="D18">
            <v>1523537.62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20" zoomScaleNormal="120" workbookViewId="0">
      <selection activeCell="I12" sqref="I1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7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146793378.34999999</v>
      </c>
      <c r="E12" s="31">
        <f>+E14+E24</f>
        <v>91092772.659999996</v>
      </c>
      <c r="F12" s="31">
        <f>+F14+F24</f>
        <v>85769733.810000002</v>
      </c>
      <c r="G12" s="31">
        <f>+D12+E12-F12</f>
        <v>152116417.19999999</v>
      </c>
      <c r="H12" s="31">
        <f>+G12-D12</f>
        <v>5323038.849999994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31233875.559999987</v>
      </c>
      <c r="E14" s="36">
        <f>SUM(E16:E22)</f>
        <v>89935470.86999999</v>
      </c>
      <c r="F14" s="36">
        <f>SUM(F16:F22)</f>
        <v>84588006.200000003</v>
      </c>
      <c r="G14" s="31">
        <f>+D14+E14-F14</f>
        <v>36581340.229999974</v>
      </c>
      <c r="H14" s="36">
        <f>+G14-D14</f>
        <v>5347464.6699999869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2">
        <v>28738949.319999993</v>
      </c>
      <c r="E16" s="42">
        <v>56796843.200000003</v>
      </c>
      <c r="F16" s="42">
        <v>52263982.390000001</v>
      </c>
      <c r="G16" s="45">
        <f>D16+E16-F16</f>
        <v>33271810.129999995</v>
      </c>
      <c r="H16" s="46">
        <f>G16-D16</f>
        <v>4532860.8100000024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2">
        <v>1617399.6299999952</v>
      </c>
      <c r="E17" s="42">
        <v>28889979.190000001</v>
      </c>
      <c r="F17" s="42">
        <v>28757936.34</v>
      </c>
      <c r="G17" s="45">
        <f t="shared" ref="G17:G22" si="0">D17+E17-F17</f>
        <v>1749442.4799999967</v>
      </c>
      <c r="H17" s="46">
        <f t="shared" ref="H17:H22" si="1">G17-D17</f>
        <v>132042.85000000149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2">
        <v>840976.6099999994</v>
      </c>
      <c r="E18" s="42">
        <v>4248648.41</v>
      </c>
      <c r="F18" s="42">
        <v>3566087.4</v>
      </c>
      <c r="G18" s="45">
        <f t="shared" si="0"/>
        <v>1523537.6199999996</v>
      </c>
      <c r="H18" s="46">
        <f t="shared" si="1"/>
        <v>682561.01000000024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7.0000000000000007E-2</v>
      </c>
      <c r="G19" s="47">
        <f t="shared" si="0"/>
        <v>0</v>
      </c>
      <c r="H19" s="47">
        <f t="shared" si="1"/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6">
        <v>36550</v>
      </c>
      <c r="E22" s="48">
        <v>0</v>
      </c>
      <c r="F22" s="46">
        <v>0</v>
      </c>
      <c r="G22" s="46">
        <f t="shared" si="0"/>
        <v>36550</v>
      </c>
      <c r="H22" s="46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9"/>
      <c r="C23" s="49"/>
      <c r="D23" s="50"/>
      <c r="E23" s="50"/>
      <c r="F23" s="50"/>
      <c r="G23" s="50"/>
      <c r="H23" s="50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115559502.79000001</v>
      </c>
      <c r="E24" s="36">
        <f>SUM(E26:E34)</f>
        <v>1157301.79</v>
      </c>
      <c r="F24" s="36">
        <f>SUM(F26:F34)</f>
        <v>1181727.6099999999</v>
      </c>
      <c r="G24" s="36">
        <f>+D24+E24-F24</f>
        <v>115535076.97000001</v>
      </c>
      <c r="H24" s="36">
        <f>+G24-D24</f>
        <v>-24425.819999992847</v>
      </c>
      <c r="I24" s="37"/>
      <c r="K24" s="38"/>
    </row>
    <row r="25" spans="1:14" ht="5.0999999999999996" customHeight="1" x14ac:dyDescent="0.2">
      <c r="A25" s="39"/>
      <c r="B25" s="40"/>
      <c r="C25" s="49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7">
        <f>+D26+E26+F26</f>
        <v>0</v>
      </c>
      <c r="H26" s="47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v>500000</v>
      </c>
      <c r="E27" s="42">
        <v>0</v>
      </c>
      <c r="F27" s="42">
        <v>0</v>
      </c>
      <c r="G27" s="47">
        <f>+D27+E27+F27</f>
        <v>500000</v>
      </c>
      <c r="H27" s="47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96475716.13000001</v>
      </c>
      <c r="E28" s="42">
        <v>747540.51</v>
      </c>
      <c r="F28" s="42">
        <v>747540.51</v>
      </c>
      <c r="G28" s="42">
        <f>D28+E28-F28</f>
        <v>96475716.13000001</v>
      </c>
      <c r="H28" s="42">
        <f t="shared" ref="H28:H32" si="2">G28-D28</f>
        <v>0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93812217.269999996</v>
      </c>
      <c r="E29" s="42">
        <v>0</v>
      </c>
      <c r="F29" s="42">
        <v>434187.1</v>
      </c>
      <c r="G29" s="42">
        <f>D29+E29-F29</f>
        <v>93378030.170000002</v>
      </c>
      <c r="H29" s="42">
        <f t="shared" si="2"/>
        <v>-434187.09999999404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v>0</v>
      </c>
      <c r="E30" s="42">
        <v>0</v>
      </c>
      <c r="F30" s="42">
        <v>0</v>
      </c>
      <c r="G30" s="46">
        <f t="shared" ref="G30" si="3">D30+E30-F30</f>
        <v>0</v>
      </c>
      <c r="H30" s="46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-75228430.609999999</v>
      </c>
      <c r="E31" s="42">
        <v>409761.28000000003</v>
      </c>
      <c r="F31" s="42">
        <v>0</v>
      </c>
      <c r="G31" s="47">
        <f>D31+E31-F31</f>
        <v>-74818669.329999998</v>
      </c>
      <c r="H31" s="47">
        <f t="shared" si="2"/>
        <v>409761.28000000119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7">
        <f>+D32+E32+F32</f>
        <v>0</v>
      </c>
      <c r="H32" s="46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7">
        <f>+D33+E33+F33</f>
        <v>0</v>
      </c>
      <c r="H33" s="47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7">
        <f>+D34+E34+F34</f>
        <v>0</v>
      </c>
      <c r="H34" s="47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9"/>
      <c r="C35" s="49"/>
      <c r="D35" s="50"/>
      <c r="E35" s="41"/>
      <c r="F35" s="41"/>
      <c r="G35" s="41"/>
      <c r="H35" s="41"/>
      <c r="I35" s="43"/>
      <c r="K35" s="38"/>
    </row>
    <row r="36" spans="1:17" ht="6" customHeight="1" x14ac:dyDescent="0.2">
      <c r="A36" s="51"/>
      <c r="B36" s="52"/>
      <c r="C36" s="52"/>
      <c r="D36" s="52"/>
      <c r="E36" s="52"/>
      <c r="F36" s="52"/>
      <c r="G36" s="52"/>
      <c r="H36" s="52"/>
      <c r="I36" s="53"/>
    </row>
    <row r="37" spans="1:17" ht="6" customHeight="1" x14ac:dyDescent="0.2">
      <c r="A37" s="54"/>
      <c r="B37" s="55"/>
      <c r="C37" s="56"/>
      <c r="E37" s="54"/>
      <c r="F37" s="54"/>
      <c r="G37" s="54"/>
      <c r="H37" s="54"/>
      <c r="I37" s="54"/>
    </row>
    <row r="38" spans="1:17" ht="15" customHeight="1" x14ac:dyDescent="0.2">
      <c r="A38" s="6"/>
      <c r="B38" s="58" t="s">
        <v>33</v>
      </c>
      <c r="C38" s="58"/>
      <c r="D38" s="58"/>
      <c r="E38" s="58"/>
      <c r="F38" s="58"/>
      <c r="G38" s="58"/>
      <c r="H38" s="58"/>
      <c r="I38" s="59"/>
      <c r="J38" s="59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9"/>
      <c r="C39" s="60"/>
      <c r="D39" s="61"/>
      <c r="E39" s="61"/>
      <c r="F39" s="6"/>
      <c r="G39" s="62"/>
      <c r="H39" s="60"/>
      <c r="I39" s="61"/>
      <c r="J39" s="61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3"/>
      <c r="C40" s="63"/>
      <c r="D40" s="61"/>
      <c r="E40" s="64"/>
      <c r="F40" s="64"/>
      <c r="G40" s="64"/>
      <c r="H40" s="65"/>
      <c r="I40" s="61"/>
      <c r="J40" s="61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6" t="s">
        <v>34</v>
      </c>
      <c r="C41" s="66"/>
      <c r="D41" s="67"/>
      <c r="E41" s="68" t="s">
        <v>35</v>
      </c>
      <c r="F41" s="68"/>
      <c r="G41" s="68"/>
      <c r="H41" s="69"/>
      <c r="I41" s="70"/>
      <c r="J41" s="6"/>
      <c r="P41" s="6"/>
      <c r="Q41" s="6"/>
    </row>
    <row r="42" spans="1:17" ht="27.75" customHeight="1" x14ac:dyDescent="0.2">
      <c r="A42" s="6"/>
      <c r="B42" s="71" t="s">
        <v>36</v>
      </c>
      <c r="C42" s="71"/>
      <c r="D42" s="72"/>
      <c r="E42" s="73" t="s">
        <v>37</v>
      </c>
      <c r="F42" s="73"/>
      <c r="G42" s="73"/>
      <c r="H42" s="74"/>
      <c r="I42" s="70"/>
      <c r="J42" s="6"/>
      <c r="P42" s="6"/>
      <c r="Q42" s="6"/>
    </row>
    <row r="43" spans="1:17" x14ac:dyDescent="0.2">
      <c r="B43" s="6"/>
      <c r="C43" s="6"/>
      <c r="D43" s="75"/>
      <c r="E43" s="6"/>
      <c r="F43" s="6"/>
      <c r="G43" s="6"/>
    </row>
    <row r="44" spans="1:17" x14ac:dyDescent="0.2">
      <c r="B44" s="6"/>
      <c r="C44" s="6"/>
      <c r="D44" s="75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2020-04-20T16:46:55Z</dcterms:created>
  <dcterms:modified xsi:type="dcterms:W3CDTF">2020-04-20T16:47:37Z</dcterms:modified>
</cp:coreProperties>
</file>