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PUBLICACI´ON EN PAGINA\1 T 2021\IDF\"/>
    </mc:Choice>
  </mc:AlternateContent>
  <bookViews>
    <workbookView xWindow="0" yWindow="0" windowWidth="28800" windowHeight="12330" firstSheet="1" activeTab="1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F23" i="4"/>
  <c r="E23" i="4"/>
  <c r="G23" i="4" s="1"/>
  <c r="D23" i="4"/>
  <c r="C23" i="4"/>
  <c r="B23" i="4"/>
  <c r="G22" i="4"/>
  <c r="G21" i="4"/>
  <c r="G20" i="4"/>
  <c r="F19" i="4"/>
  <c r="E19" i="4"/>
  <c r="E16" i="4" s="1"/>
  <c r="D19" i="4"/>
  <c r="C19" i="4"/>
  <c r="B19" i="4"/>
  <c r="G18" i="4"/>
  <c r="G17" i="4"/>
  <c r="F16" i="4"/>
  <c r="B16" i="4"/>
  <c r="G14" i="4"/>
  <c r="G13" i="4"/>
  <c r="G12" i="4"/>
  <c r="F11" i="4"/>
  <c r="E11" i="4"/>
  <c r="D11" i="4"/>
  <c r="C11" i="4"/>
  <c r="B11" i="4"/>
  <c r="G10" i="4"/>
  <c r="G9" i="4"/>
  <c r="G8" i="4"/>
  <c r="F7" i="4"/>
  <c r="F4" i="4" s="1"/>
  <c r="F27" i="4" s="1"/>
  <c r="E7" i="4"/>
  <c r="D7" i="4"/>
  <c r="C7" i="4"/>
  <c r="C4" i="4" s="1"/>
  <c r="B7" i="4"/>
  <c r="B4" i="4" s="1"/>
  <c r="B27" i="4" s="1"/>
  <c r="G6" i="4"/>
  <c r="G5" i="4"/>
  <c r="D4" i="4"/>
  <c r="H77" i="3"/>
  <c r="H76" i="3"/>
  <c r="H75" i="3"/>
  <c r="H74" i="3"/>
  <c r="G73" i="3"/>
  <c r="F73" i="3"/>
  <c r="E73" i="3"/>
  <c r="D73" i="3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H62" i="3" s="1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G42" i="3" s="1"/>
  <c r="F43" i="3"/>
  <c r="E43" i="3"/>
  <c r="D43" i="3"/>
  <c r="D42" i="3" s="1"/>
  <c r="C43" i="3"/>
  <c r="C42" i="3" s="1"/>
  <c r="H40" i="3"/>
  <c r="H39" i="3"/>
  <c r="H38" i="3"/>
  <c r="H37" i="3"/>
  <c r="G36" i="3"/>
  <c r="F36" i="3"/>
  <c r="F5" i="3" s="1"/>
  <c r="E36" i="3"/>
  <c r="H36" i="3" s="1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H25" i="3" s="1"/>
  <c r="D25" i="3"/>
  <c r="C25" i="3"/>
  <c r="H23" i="3"/>
  <c r="H22" i="3"/>
  <c r="H21" i="3"/>
  <c r="H20" i="3"/>
  <c r="H19" i="3"/>
  <c r="H18" i="3"/>
  <c r="H17" i="3"/>
  <c r="G16" i="3"/>
  <c r="F16" i="3"/>
  <c r="E16" i="3"/>
  <c r="H16" i="3" s="1"/>
  <c r="D16" i="3"/>
  <c r="C16" i="3"/>
  <c r="H14" i="3"/>
  <c r="H13" i="3"/>
  <c r="H12" i="3"/>
  <c r="H11" i="3"/>
  <c r="H10" i="3"/>
  <c r="H9" i="3"/>
  <c r="H8" i="3"/>
  <c r="H7" i="3"/>
  <c r="G6" i="3"/>
  <c r="F6" i="3"/>
  <c r="E6" i="3"/>
  <c r="D6" i="3"/>
  <c r="C6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F26" i="2" s="1"/>
  <c r="E5" i="2"/>
  <c r="D5" i="2"/>
  <c r="C5" i="2"/>
  <c r="B5" i="2"/>
  <c r="H152" i="1"/>
  <c r="H151" i="1"/>
  <c r="H150" i="1"/>
  <c r="H149" i="1"/>
  <c r="H148" i="1"/>
  <c r="H147" i="1"/>
  <c r="H146" i="1"/>
  <c r="G145" i="1"/>
  <c r="F145" i="1"/>
  <c r="E145" i="1"/>
  <c r="H145" i="1" s="1"/>
  <c r="D145" i="1"/>
  <c r="C145" i="1"/>
  <c r="H144" i="1"/>
  <c r="H143" i="1"/>
  <c r="H142" i="1"/>
  <c r="G141" i="1"/>
  <c r="F141" i="1"/>
  <c r="E141" i="1"/>
  <c r="H141" i="1" s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H132" i="1" s="1"/>
  <c r="D132" i="1"/>
  <c r="C132" i="1"/>
  <c r="H131" i="1"/>
  <c r="H130" i="1"/>
  <c r="H129" i="1"/>
  <c r="G128" i="1"/>
  <c r="F128" i="1"/>
  <c r="E128" i="1"/>
  <c r="H128" i="1" s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H108" i="1" s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H77" i="1"/>
  <c r="H76" i="1"/>
  <c r="H75" i="1"/>
  <c r="H74" i="1"/>
  <c r="H73" i="1"/>
  <c r="H72" i="1"/>
  <c r="H71" i="1"/>
  <c r="G70" i="1"/>
  <c r="F70" i="1"/>
  <c r="E70" i="1"/>
  <c r="H70" i="1" s="1"/>
  <c r="D70" i="1"/>
  <c r="C70" i="1"/>
  <c r="H69" i="1"/>
  <c r="H68" i="1"/>
  <c r="H67" i="1"/>
  <c r="G66" i="1"/>
  <c r="F66" i="1"/>
  <c r="E66" i="1"/>
  <c r="H66" i="1" s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H57" i="1" s="1"/>
  <c r="D57" i="1"/>
  <c r="C57" i="1"/>
  <c r="H56" i="1"/>
  <c r="H55" i="1"/>
  <c r="H54" i="1"/>
  <c r="G53" i="1"/>
  <c r="F53" i="1"/>
  <c r="E53" i="1"/>
  <c r="H53" i="1" s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H33" i="1" s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H53" i="3" l="1"/>
  <c r="H43" i="3"/>
  <c r="D5" i="3"/>
  <c r="D79" i="3" s="1"/>
  <c r="B26" i="2"/>
  <c r="C26" i="2"/>
  <c r="D26" i="2"/>
  <c r="H88" i="1"/>
  <c r="D79" i="1"/>
  <c r="H43" i="1"/>
  <c r="H23" i="1"/>
  <c r="F79" i="3"/>
  <c r="F4" i="1"/>
  <c r="G4" i="1"/>
  <c r="D4" i="1"/>
  <c r="F79" i="1"/>
  <c r="C16" i="4"/>
  <c r="C27" i="4" s="1"/>
  <c r="H13" i="1"/>
  <c r="C79" i="1"/>
  <c r="G79" i="1"/>
  <c r="H98" i="1"/>
  <c r="H118" i="1"/>
  <c r="E26" i="2"/>
  <c r="C5" i="3"/>
  <c r="C79" i="3" s="1"/>
  <c r="G5" i="3"/>
  <c r="G79" i="3" s="1"/>
  <c r="H73" i="3"/>
  <c r="E4" i="4"/>
  <c r="E27" i="4" s="1"/>
  <c r="G19" i="4"/>
  <c r="C4" i="1"/>
  <c r="F42" i="3"/>
  <c r="G7" i="4"/>
  <c r="D16" i="4"/>
  <c r="D27" i="4" s="1"/>
  <c r="G16" i="4"/>
  <c r="E5" i="3"/>
  <c r="H6" i="3"/>
  <c r="H5" i="3" s="1"/>
  <c r="G16" i="2"/>
  <c r="G26" i="2" s="1"/>
  <c r="G5" i="2"/>
  <c r="E79" i="1"/>
  <c r="H80" i="1"/>
  <c r="E4" i="1"/>
  <c r="H5" i="1"/>
  <c r="E42" i="3"/>
  <c r="H42" i="3" s="1"/>
  <c r="G11" i="4"/>
  <c r="G4" i="4" s="1"/>
  <c r="G27" i="4" l="1"/>
  <c r="D154" i="1"/>
  <c r="F154" i="1"/>
  <c r="C154" i="1"/>
  <c r="H79" i="1"/>
  <c r="H4" i="1"/>
  <c r="G154" i="1"/>
  <c r="H79" i="3"/>
  <c r="E154" i="1"/>
  <c r="E79" i="3"/>
  <c r="H154" i="1" l="1"/>
</calcChain>
</file>

<file path=xl/sharedStrings.xml><?xml version="1.0" encoding="utf-8"?>
<sst xmlns="http://schemas.openxmlformats.org/spreadsheetml/2006/main" count="477" uniqueCount="331">
  <si>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</si>
  <si>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</si>
  <si>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</si>
  <si>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</si>
  <si>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</si>
  <si>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</si>
  <si>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</si>
  <si>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</si>
  <si>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</si>
  <si>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</si>
  <si>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</si>
  <si>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</si>
  <si>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</si>
  <si>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</si>
  <si>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</si>
  <si>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</si>
  <si>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</si>
  <si>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</si>
  <si>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</si>
  <si>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</si>
  <si>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</si>
  <si>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</si>
  <si>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</si>
  <si>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</si>
  <si>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</si>
  <si>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</si>
  <si>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</si>
  <si>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</si>
  <si>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</si>
  <si>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</si>
  <si>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</si>
  <si>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</si>
  <si>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</si>
  <si>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</si>
  <si>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</si>
  <si>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</si>
  <si>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</si>
  <si>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</si>
  <si>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</si>
  <si>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</si>
  <si>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</si>
  <si>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</si>
  <si>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</si>
  <si>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</si>
  <si>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</si>
  <si>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</si>
  <si>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</si>
  <si>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</si>
  <si>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</si>
  <si>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</si>
  <si>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</si>
  <si>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</si>
  <si>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</si>
  <si>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</si>
  <si>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</si>
  <si>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</si>
  <si>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</si>
  <si>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</si>
  <si>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</si>
  <si>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</si>
  <si>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</si>
  <si>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</si>
  <si>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</si>
  <si>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</si>
  <si>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</si>
  <si>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</si>
  <si>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</si>
  <si>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</si>
  <si>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</si>
  <si>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</si>
  <si>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</si>
  <si>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</si>
  <si>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</si>
  <si>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</si>
  <si>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</si>
  <si>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</si>
  <si>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</si>
  <si>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</si>
  <si>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</si>
  <si>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</si>
  <si>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</si>
  <si>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</si>
  <si>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</si>
  <si>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</si>
  <si>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</si>
  <si>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</si>
  <si>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</si>
  <si>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</si>
  <si>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</si>
  <si>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</si>
  <si>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</si>
  <si>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</si>
  <si>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</si>
  <si>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</si>
  <si>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</si>
  <si>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</si>
  <si>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</si>
  <si>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</si>
  <si>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</si>
  <si>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</si>
  <si>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</si>
  <si>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</si>
  <si>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</si>
  <si>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</si>
  <si>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</si>
  <si>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</si>
  <si>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</si>
  <si>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</si>
  <si>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</si>
  <si>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</si>
  <si>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</si>
  <si>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</si>
  <si>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</si>
  <si>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</si>
  <si>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</si>
  <si>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</si>
  <si>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</si>
  <si>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</si>
  <si>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</si>
  <si>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</si>
  <si>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</si>
  <si>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</si>
  <si>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</si>
  <si>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</si>
  <si>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</si>
  <si>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</si>
  <si>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</si>
  <si>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</si>
  <si>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</si>
  <si>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</si>
  <si>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</si>
  <si>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</si>
  <si>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</si>
  <si>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</si>
  <si>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</si>
  <si>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</si>
  <si>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</si>
  <si>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</si>
  <si>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</si>
  <si>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</si>
  <si>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</si>
  <si>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</si>
  <si>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</si>
  <si>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</si>
  <si>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</si>
  <si>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</si>
  <si>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</si>
  <si>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</si>
  <si>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</si>
  <si>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</si>
  <si>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</si>
  <si>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</si>
  <si>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</si>
  <si>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</si>
  <si>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</si>
  <si>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</si>
  <si>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</si>
  <si>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</si>
  <si>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</si>
  <si>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</si>
  <si>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</si>
  <si>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</si>
  <si>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</si>
  <si>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</si>
  <si>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</si>
  <si>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</si>
  <si>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</si>
  <si>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</si>
  <si>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</si>
  <si>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</si>
  <si>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</si>
  <si>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</si>
  <si>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</si>
  <si>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</si>
  <si>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</si>
  <si>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</si>
  <si>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</si>
  <si>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</si>
  <si>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</si>
  <si>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</si>
  <si>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</si>
  <si>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</si>
  <si>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</si>
  <si>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</si>
  <si>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</si>
  <si>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</si>
  <si>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</si>
  <si>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</si>
  <si>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</si>
  <si>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</si>
  <si>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</si>
  <si>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</si>
  <si>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</si>
  <si>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</si>
  <si>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</si>
  <si>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</si>
  <si>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</si>
  <si>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</si>
  <si>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</si>
  <si>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</si>
  <si>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</si>
  <si>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</si>
  <si>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</si>
  <si>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</si>
  <si>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</si>
  <si>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</si>
  <si>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</si>
  <si>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</si>
  <si>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</si>
  <si>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</si>
  <si>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</si>
  <si>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</si>
  <si>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</si>
  <si>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</si>
  <si>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</si>
  <si>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</si>
  <si>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</si>
  <si>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</si>
  <si>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</si>
  <si>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</si>
  <si>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</si>
  <si>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</si>
  <si>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</si>
  <si>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</si>
  <si>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</si>
  <si>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</si>
  <si>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</si>
  <si>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</si>
  <si>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</si>
  <si>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</si>
  <si>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</si>
  <si>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</si>
  <si>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</si>
  <si>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</si>
  <si>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</si>
  <si>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</si>
  <si>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</si>
  <si>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</si>
  <si>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</si>
  <si>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</si>
  <si>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</si>
  <si>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</si>
  <si>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</si>
  <si>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</si>
  <si>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</si>
  <si>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</si>
  <si>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</si>
  <si>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</si>
  <si>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</si>
  <si>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</si>
  <si>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</si>
  <si>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</si>
  <si>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</si>
  <si>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</si>
  <si>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</si>
  <si>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</si>
  <si>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</si>
  <si>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</si>
  <si>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</si>
  <si>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</si>
  <si>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</si>
  <si>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</si>
  <si>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</si>
  <si>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</si>
  <si>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</si>
  <si>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</si>
  <si>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</si>
  <si>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</si>
  <si>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</si>
  <si>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</si>
  <si>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</si>
  <si>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</si>
  <si>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</si>
  <si>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</si>
  <si>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</si>
  <si>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</si>
  <si>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</si>
  <si>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</si>
  <si>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</si>
  <si>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</si>
  <si>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</si>
  <si>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</si>
  <si>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</si>
  <si>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</si>
  <si>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</si>
  <si>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</si>
  <si>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</si>
  <si>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</si>
  <si>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</si>
  <si>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</si>
  <si>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</si>
  <si>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</si>
  <si>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</si>
  <si>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</si>
  <si>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</si>
  <si>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</si>
  <si>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</si>
  <si>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</si>
  <si>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</si>
  <si>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</si>
  <si>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</si>
  <si>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</si>
  <si>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</si>
  <si>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</si>
  <si>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</si>
  <si>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</si>
  <si>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</si>
  <si>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</si>
  <si>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</si>
  <si>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</si>
  <si>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</si>
  <si>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</si>
  <si>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</si>
  <si>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</si>
  <si>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</si>
  <si>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</si>
  <si>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</si>
  <si>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</si>
  <si>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</si>
  <si>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</si>
  <si>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</si>
  <si>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31 de Marzo de 2021
PESOS</t>
  </si>
  <si>
    <t>0101 DESPACHO DEL C. RECTOR</t>
  </si>
  <si>
    <t>0201 DESPACHO DEL C. SRIO. ACADEMICO</t>
  </si>
  <si>
    <t>0301 DESPACHO DEL C. SRIO. DE VINCULACION</t>
  </si>
  <si>
    <t>0401 ADMINISTRACION Y FINANZAS</t>
  </si>
  <si>
    <t>0701 ÓRGANO INTERNO DE CONTRO</t>
  </si>
  <si>
    <t>UNIVERSIDAD TECNOLOGICA DEL NORTE DE GUANAJUATO
Estado Analítico del Ejercicio del Presupuesto de Egresos Detallado - LDF
Clasificación Administrativa
al 31 de Marzo de 2021
PESOS</t>
  </si>
  <si>
    <t>UNIVERSIDAD TECNOLOGICA DEL NORTE DE GUANAJUATO
Estado Analítico del Ejercicio del Presupuesto de Egresos Detallado - LDF
Clasificación Funcional (Finalidad y Función)
al 31 de Marzo de 2021
PESOS</t>
  </si>
  <si>
    <t>UNIVERSIDAD TECNOLOGICA DEL NORTE DE GUANAJUATO
Estado Analítico del Ejercicio del Presupuesto de Egresos Detallado - LDF
Clasificación de Servicios Personales por Categoría
al 31 de Marzo de 2021
PESOS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</si>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</sst>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0"/>
      <color theme="1"/>
      <name val="Times New Roman"/>
      <family val="2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87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6" fillId="0" borderId="6" xfId="0" applyNumberFormat="1" applyFont="1" applyBorder="1" applyAlignment="1">
      <alignment vertical="center"/>
    </xf>
    <xf numFmtId="0" fontId="6" fillId="0" borderId="0" xfId="0" applyFont="1"/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4" fontId="6" fillId="0" borderId="4" xfId="0" applyNumberFormat="1" applyFont="1" applyBorder="1" applyAlignment="1">
      <alignment vertical="center"/>
    </xf>
    <xf numFmtId="0" fontId="5" fillId="0" borderId="7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7" fillId="2" borderId="4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 indent="2"/>
    </xf>
    <xf numFmtId="4" fontId="5" fillId="0" borderId="6" xfId="0" applyNumberFormat="1" applyFont="1" applyBorder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4" fontId="5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/>
    </xf>
    <xf numFmtId="0" fontId="6" fillId="0" borderId="0" xfId="1" applyProtection="1">
      <protection locked="0"/>
    </xf>
    <xf numFmtId="0" fontId="6" fillId="0" borderId="0" xfId="1"/>
    <xf numFmtId="0" fontId="8" fillId="0" borderId="0" xfId="1" applyFont="1"/>
    <xf numFmtId="0" fontId="9" fillId="0" borderId="11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center" indent="2"/>
    </xf>
    <xf numFmtId="0" fontId="10" fillId="0" borderId="11" xfId="0" applyFont="1" applyBorder="1" applyAlignment="1">
      <alignment horizontal="left" vertical="top"/>
    </xf>
    <xf numFmtId="0" fontId="2" fillId="0" borderId="11" xfId="0" applyFont="1" applyBorder="1"/>
    <xf numFmtId="0" fontId="5" fillId="0" borderId="8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2"/>
    </xf>
    <xf numFmtId="0" fontId="6" fillId="0" borderId="8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/>
    </xf>
    <xf numFmtId="0" fontId="7" fillId="2" borderId="7" xfId="0" applyFont="1" applyFill="1" applyBorder="1" applyAlignment="1">
      <alignment horizontal="center" vertical="center" wrapText="1"/>
    </xf>
    <xf numFmtId="0" fontId="6" fillId="0" borderId="13" xfId="0" applyFont="1" applyBorder="1"/>
    <xf numFmtId="0" fontId="5" fillId="0" borderId="10" xfId="0" applyFont="1" applyBorder="1" applyAlignment="1">
      <alignment horizontal="justify" vertical="center" wrapText="1"/>
    </xf>
    <xf numFmtId="0" fontId="11" fillId="0" borderId="11" xfId="0" applyFont="1" applyBorder="1" applyAlignment="1">
      <alignment horizontal="left"/>
    </xf>
    <xf numFmtId="0" fontId="6" fillId="0" borderId="11" xfId="0" applyFont="1" applyBorder="1"/>
    <xf numFmtId="0" fontId="6" fillId="0" borderId="8" xfId="0" applyFont="1" applyBorder="1" applyAlignment="1">
      <alignment horizontal="left" vertical="center" wrapText="1" indent="2"/>
    </xf>
    <xf numFmtId="0" fontId="5" fillId="0" borderId="9" xfId="0" applyFont="1" applyBorder="1" applyAlignment="1">
      <alignment horizontal="justify" vertical="center"/>
    </xf>
    <xf numFmtId="0" fontId="6" fillId="0" borderId="12" xfId="0" applyFont="1" applyBorder="1"/>
    <xf numFmtId="0" fontId="2" fillId="0" borderId="12" xfId="0" applyFont="1" applyBorder="1"/>
    <xf numFmtId="0" fontId="6" fillId="0" borderId="0" xfId="0" applyFont="1"/>
    <xf numFmtId="0" fontId="6" fillId="0" borderId="0" xfId="0" applyFont="1"/>
    <xf numFmtId="0" fontId="6" fillId="0" borderId="0" xfId="0" applyFont="1"/>
    <xf numFmtId="0" fontId="6" fillId="0" borderId="0" xfId="0" applyFont="1"/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/>
  <cols>
    <col min="1" max="16384" width="12" style="33"/>
  </cols>
  <sheetData>
    <row r="1" spans="1:2">
      <c r="A1" s="32"/>
      <c r="B1" s="32"/>
    </row>
    <row r="2020" spans="1:1">
      <c r="A2020" s="34" t="s">
        <v>142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7"/>
  <sheetViews>
    <sheetView tabSelected="1" topLeftCell="A85" workbookViewId="0">
      <selection activeCell="D167" sqref="D167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45.95" customHeight="1">
      <c r="A1" s="57" t="s">
        <v>321</v>
      </c>
      <c r="B1" s="59"/>
      <c r="C1" s="59"/>
      <c r="D1" s="59"/>
      <c r="E1" s="59"/>
      <c r="F1" s="59"/>
      <c r="G1" s="59"/>
      <c r="H1" s="60"/>
    </row>
    <row r="2" spans="1:8">
      <c r="A2" s="57"/>
      <c r="B2" s="58"/>
      <c r="C2" s="56" t="s">
        <v>0</v>
      </c>
      <c r="D2" s="56"/>
      <c r="E2" s="56"/>
      <c r="F2" s="56"/>
      <c r="G2" s="56"/>
      <c r="H2" s="2"/>
    </row>
    <row r="3" spans="1:8" ht="22.5">
      <c r="A3" s="61" t="s">
        <v>1</v>
      </c>
      <c r="B3" s="62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63" t="s">
        <v>8</v>
      </c>
      <c r="B4" s="64"/>
      <c r="C4" s="5">
        <f>C5+C13+C23+C33+C43+C53+C57+C66+C70</f>
        <v>63690698.999999993</v>
      </c>
      <c r="D4" s="5">
        <f t="shared" ref="D4:H4" si="0">D5+D13+D23+D33+D43+D53+D57+D66+D70</f>
        <v>4314903.2699999996</v>
      </c>
      <c r="E4" s="5">
        <f t="shared" si="0"/>
        <v>68005602.269999996</v>
      </c>
      <c r="F4" s="5">
        <f t="shared" si="0"/>
        <v>10577452.99</v>
      </c>
      <c r="G4" s="5">
        <f t="shared" si="0"/>
        <v>10577452.99</v>
      </c>
      <c r="H4" s="5">
        <f t="shared" si="0"/>
        <v>57428149.280000001</v>
      </c>
    </row>
    <row r="5" spans="1:8">
      <c r="A5" s="65" t="s">
        <v>9</v>
      </c>
      <c r="B5" s="66"/>
      <c r="C5" s="6">
        <f>SUM(C6:C12)</f>
        <v>41728562.579999998</v>
      </c>
      <c r="D5" s="6">
        <f t="shared" ref="D5:H5" si="1">SUM(D6:D12)</f>
        <v>2680125.0699999998</v>
      </c>
      <c r="E5" s="6">
        <f t="shared" si="1"/>
        <v>44408687.649999999</v>
      </c>
      <c r="F5" s="6">
        <f t="shared" si="1"/>
        <v>9687552.0199999996</v>
      </c>
      <c r="G5" s="6">
        <f t="shared" si="1"/>
        <v>9687552.0199999996</v>
      </c>
      <c r="H5" s="6">
        <f t="shared" si="1"/>
        <v>34721135.629999995</v>
      </c>
    </row>
    <row r="6" spans="1:8">
      <c r="A6" s="35" t="s">
        <v>143</v>
      </c>
      <c r="B6" s="36" t="s">
        <v>10</v>
      </c>
      <c r="C6" s="7">
        <v>7232109.3799999999</v>
      </c>
      <c r="D6" s="7">
        <v>0</v>
      </c>
      <c r="E6" s="7">
        <f>C6+D6</f>
        <v>7232109.3799999999</v>
      </c>
      <c r="F6" s="7">
        <v>1747977.08</v>
      </c>
      <c r="G6" s="7">
        <v>1747977.08</v>
      </c>
      <c r="H6" s="7">
        <f>E6-F6</f>
        <v>5484132.2999999998</v>
      </c>
    </row>
    <row r="7" spans="1:8">
      <c r="A7" s="35" t="s">
        <v>144</v>
      </c>
      <c r="B7" s="36" t="s">
        <v>11</v>
      </c>
      <c r="C7" s="7">
        <v>14401784.42</v>
      </c>
      <c r="D7" s="7">
        <v>2680125.0699999998</v>
      </c>
      <c r="E7" s="7">
        <f t="shared" ref="E7:E12" si="2">C7+D7</f>
        <v>17081909.489999998</v>
      </c>
      <c r="F7" s="7">
        <v>3416713.77</v>
      </c>
      <c r="G7" s="7">
        <v>3416713.77</v>
      </c>
      <c r="H7" s="7">
        <f t="shared" ref="H7:H70" si="3">E7-F7</f>
        <v>13665195.719999999</v>
      </c>
    </row>
    <row r="8" spans="1:8">
      <c r="A8" s="35" t="s">
        <v>145</v>
      </c>
      <c r="B8" s="36" t="s">
        <v>12</v>
      </c>
      <c r="C8" s="7">
        <v>4830823.97</v>
      </c>
      <c r="D8" s="7">
        <v>0</v>
      </c>
      <c r="E8" s="7">
        <f t="shared" si="2"/>
        <v>4830823.97</v>
      </c>
      <c r="F8" s="7">
        <v>0</v>
      </c>
      <c r="G8" s="7">
        <v>0</v>
      </c>
      <c r="H8" s="7">
        <f t="shared" si="3"/>
        <v>4830823.97</v>
      </c>
    </row>
    <row r="9" spans="1:8">
      <c r="A9" s="35" t="s">
        <v>146</v>
      </c>
      <c r="B9" s="36" t="s">
        <v>13</v>
      </c>
      <c r="C9" s="7">
        <v>7153161.4500000002</v>
      </c>
      <c r="D9" s="7">
        <v>0</v>
      </c>
      <c r="E9" s="7">
        <f t="shared" si="2"/>
        <v>7153161.4500000002</v>
      </c>
      <c r="F9" s="7">
        <v>1967457.16</v>
      </c>
      <c r="G9" s="7">
        <v>1967457.16</v>
      </c>
      <c r="H9" s="7">
        <f t="shared" si="3"/>
        <v>5185704.29</v>
      </c>
    </row>
    <row r="10" spans="1:8">
      <c r="A10" s="35" t="s">
        <v>147</v>
      </c>
      <c r="B10" s="36" t="s">
        <v>14</v>
      </c>
      <c r="C10" s="7">
        <v>7340683.3600000003</v>
      </c>
      <c r="D10" s="7">
        <v>0</v>
      </c>
      <c r="E10" s="7">
        <f t="shared" si="2"/>
        <v>7340683.3600000003</v>
      </c>
      <c r="F10" s="7">
        <v>1807691.83</v>
      </c>
      <c r="G10" s="7">
        <v>1807691.83</v>
      </c>
      <c r="H10" s="7">
        <f t="shared" si="3"/>
        <v>5532991.5300000003</v>
      </c>
    </row>
    <row r="11" spans="1:8">
      <c r="A11" s="35" t="s">
        <v>148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149</v>
      </c>
      <c r="B12" s="36" t="s">
        <v>16</v>
      </c>
      <c r="C12" s="7">
        <v>770000</v>
      </c>
      <c r="D12" s="7">
        <v>0</v>
      </c>
      <c r="E12" s="7">
        <f t="shared" si="2"/>
        <v>770000</v>
      </c>
      <c r="F12" s="7">
        <v>747712.18</v>
      </c>
      <c r="G12" s="7">
        <v>747712.18</v>
      </c>
      <c r="H12" s="7">
        <f t="shared" si="3"/>
        <v>22287.819999999949</v>
      </c>
    </row>
    <row r="13" spans="1:8">
      <c r="A13" s="65" t="s">
        <v>17</v>
      </c>
      <c r="B13" s="66"/>
      <c r="C13" s="6">
        <f>SUM(C14:C22)</f>
        <v>3407034.89</v>
      </c>
      <c r="D13" s="6">
        <f t="shared" ref="D13:G13" si="4">SUM(D14:D22)</f>
        <v>0</v>
      </c>
      <c r="E13" s="6">
        <f t="shared" si="4"/>
        <v>3407034.89</v>
      </c>
      <c r="F13" s="6">
        <f t="shared" si="4"/>
        <v>12356.05</v>
      </c>
      <c r="G13" s="6">
        <f t="shared" si="4"/>
        <v>12356.05</v>
      </c>
      <c r="H13" s="6">
        <f t="shared" si="3"/>
        <v>3394678.8400000003</v>
      </c>
    </row>
    <row r="14" spans="1:8">
      <c r="A14" s="35" t="s">
        <v>150</v>
      </c>
      <c r="B14" s="36" t="s">
        <v>18</v>
      </c>
      <c r="C14" s="7">
        <v>1046553.77</v>
      </c>
      <c r="D14" s="7">
        <v>-400</v>
      </c>
      <c r="E14" s="7">
        <f t="shared" ref="E14:E22" si="5">C14+D14</f>
        <v>1046153.77</v>
      </c>
      <c r="F14" s="7">
        <v>0</v>
      </c>
      <c r="G14" s="7">
        <v>0</v>
      </c>
      <c r="H14" s="7">
        <f t="shared" si="3"/>
        <v>1046153.77</v>
      </c>
    </row>
    <row r="15" spans="1:8">
      <c r="A15" s="35" t="s">
        <v>151</v>
      </c>
      <c r="B15" s="36" t="s">
        <v>19</v>
      </c>
      <c r="C15" s="7">
        <v>304340.73</v>
      </c>
      <c r="D15" s="7">
        <v>0</v>
      </c>
      <c r="E15" s="7">
        <f t="shared" si="5"/>
        <v>304340.73</v>
      </c>
      <c r="F15" s="7">
        <v>0</v>
      </c>
      <c r="G15" s="7">
        <v>0</v>
      </c>
      <c r="H15" s="7">
        <f t="shared" si="3"/>
        <v>304340.73</v>
      </c>
    </row>
    <row r="16" spans="1:8">
      <c r="A16" s="35" t="s">
        <v>152</v>
      </c>
      <c r="B16" s="36" t="s">
        <v>20</v>
      </c>
      <c r="C16" s="7">
        <v>18200</v>
      </c>
      <c r="D16" s="7">
        <v>0</v>
      </c>
      <c r="E16" s="7">
        <f t="shared" si="5"/>
        <v>18200</v>
      </c>
      <c r="F16" s="7">
        <v>0</v>
      </c>
      <c r="G16" s="7">
        <v>0</v>
      </c>
      <c r="H16" s="7">
        <f t="shared" si="3"/>
        <v>18200</v>
      </c>
    </row>
    <row r="17" spans="1:8">
      <c r="A17" s="35" t="s">
        <v>153</v>
      </c>
      <c r="B17" s="36" t="s">
        <v>21</v>
      </c>
      <c r="C17" s="7">
        <v>446934.64</v>
      </c>
      <c r="D17" s="7">
        <v>0</v>
      </c>
      <c r="E17" s="7">
        <f t="shared" si="5"/>
        <v>446934.64</v>
      </c>
      <c r="F17" s="7">
        <v>7029.6</v>
      </c>
      <c r="G17" s="7">
        <v>7029.6</v>
      </c>
      <c r="H17" s="7">
        <f t="shared" si="3"/>
        <v>439905.04000000004</v>
      </c>
    </row>
    <row r="18" spans="1:8">
      <c r="A18" s="35" t="s">
        <v>154</v>
      </c>
      <c r="B18" s="36" t="s">
        <v>22</v>
      </c>
      <c r="C18" s="7">
        <v>152129.79999999999</v>
      </c>
      <c r="D18" s="7">
        <v>0</v>
      </c>
      <c r="E18" s="7">
        <f t="shared" si="5"/>
        <v>152129.79999999999</v>
      </c>
      <c r="F18" s="7">
        <v>0</v>
      </c>
      <c r="G18" s="7">
        <v>0</v>
      </c>
      <c r="H18" s="7">
        <f t="shared" si="3"/>
        <v>152129.79999999999</v>
      </c>
    </row>
    <row r="19" spans="1:8">
      <c r="A19" s="35" t="s">
        <v>155</v>
      </c>
      <c r="B19" s="36" t="s">
        <v>23</v>
      </c>
      <c r="C19" s="7">
        <v>1221661.3500000001</v>
      </c>
      <c r="D19" s="7">
        <v>0</v>
      </c>
      <c r="E19" s="7">
        <f t="shared" si="5"/>
        <v>1221661.3500000001</v>
      </c>
      <c r="F19" s="7">
        <v>5326.45</v>
      </c>
      <c r="G19" s="7">
        <v>5326.45</v>
      </c>
      <c r="H19" s="7">
        <f t="shared" si="3"/>
        <v>1216334.9000000001</v>
      </c>
    </row>
    <row r="20" spans="1:8">
      <c r="A20" s="35" t="s">
        <v>156</v>
      </c>
      <c r="B20" s="36" t="s">
        <v>24</v>
      </c>
      <c r="C20" s="7">
        <v>60044.17</v>
      </c>
      <c r="D20" s="7">
        <v>0</v>
      </c>
      <c r="E20" s="7">
        <f t="shared" si="5"/>
        <v>60044.17</v>
      </c>
      <c r="F20" s="7">
        <v>0</v>
      </c>
      <c r="G20" s="7">
        <v>0</v>
      </c>
      <c r="H20" s="7">
        <f t="shared" si="3"/>
        <v>60044.17</v>
      </c>
    </row>
    <row r="21" spans="1:8">
      <c r="A21" s="35" t="s">
        <v>157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158</v>
      </c>
      <c r="B22" s="36" t="s">
        <v>26</v>
      </c>
      <c r="C22" s="7">
        <v>157170.43</v>
      </c>
      <c r="D22" s="7">
        <v>400</v>
      </c>
      <c r="E22" s="7">
        <f t="shared" si="5"/>
        <v>157570.43</v>
      </c>
      <c r="F22" s="7">
        <v>0</v>
      </c>
      <c r="G22" s="7">
        <v>0</v>
      </c>
      <c r="H22" s="7">
        <f t="shared" si="3"/>
        <v>157570.43</v>
      </c>
    </row>
    <row r="23" spans="1:8">
      <c r="A23" s="65" t="s">
        <v>27</v>
      </c>
      <c r="B23" s="66"/>
      <c r="C23" s="6">
        <f>SUM(C24:C32)</f>
        <v>17604101.129999999</v>
      </c>
      <c r="D23" s="6">
        <f t="shared" ref="D23:G23" si="6">SUM(D24:D32)</f>
        <v>696452.61</v>
      </c>
      <c r="E23" s="6">
        <f t="shared" si="6"/>
        <v>18300553.740000002</v>
      </c>
      <c r="F23" s="6">
        <f t="shared" si="6"/>
        <v>791148.92</v>
      </c>
      <c r="G23" s="6">
        <f t="shared" si="6"/>
        <v>791148.92</v>
      </c>
      <c r="H23" s="6">
        <f t="shared" si="3"/>
        <v>17509404.82</v>
      </c>
    </row>
    <row r="24" spans="1:8">
      <c r="A24" s="35" t="s">
        <v>159</v>
      </c>
      <c r="B24" s="36" t="s">
        <v>28</v>
      </c>
      <c r="C24" s="7">
        <v>3084522.82</v>
      </c>
      <c r="D24" s="7">
        <v>358083.54</v>
      </c>
      <c r="E24" s="7">
        <f t="shared" ref="E24:E32" si="7">C24+D24</f>
        <v>3442606.36</v>
      </c>
      <c r="F24" s="7">
        <v>172737.6</v>
      </c>
      <c r="G24" s="7">
        <v>172737.6</v>
      </c>
      <c r="H24" s="7">
        <f t="shared" si="3"/>
        <v>3269868.76</v>
      </c>
    </row>
    <row r="25" spans="1:8">
      <c r="A25" s="35" t="s">
        <v>160</v>
      </c>
      <c r="B25" s="36" t="s">
        <v>29</v>
      </c>
      <c r="C25" s="7">
        <v>458556.81</v>
      </c>
      <c r="D25" s="7">
        <v>-2496.64</v>
      </c>
      <c r="E25" s="7">
        <f t="shared" si="7"/>
        <v>456060.17</v>
      </c>
      <c r="F25" s="7">
        <v>0</v>
      </c>
      <c r="G25" s="7">
        <v>0</v>
      </c>
      <c r="H25" s="7">
        <f t="shared" si="3"/>
        <v>456060.17</v>
      </c>
    </row>
    <row r="26" spans="1:8">
      <c r="A26" s="35" t="s">
        <v>161</v>
      </c>
      <c r="B26" s="36" t="s">
        <v>30</v>
      </c>
      <c r="C26" s="7">
        <v>3657929.12</v>
      </c>
      <c r="D26" s="7">
        <v>0</v>
      </c>
      <c r="E26" s="7">
        <f t="shared" si="7"/>
        <v>3657929.12</v>
      </c>
      <c r="F26" s="7">
        <v>40799.919999999998</v>
      </c>
      <c r="G26" s="7">
        <v>40799.919999999998</v>
      </c>
      <c r="H26" s="7">
        <f t="shared" si="3"/>
        <v>3617129.2</v>
      </c>
    </row>
    <row r="27" spans="1:8">
      <c r="A27" s="35" t="s">
        <v>162</v>
      </c>
      <c r="B27" s="36" t="s">
        <v>31</v>
      </c>
      <c r="C27" s="7">
        <v>732074.13</v>
      </c>
      <c r="D27" s="7">
        <v>0</v>
      </c>
      <c r="E27" s="7">
        <f t="shared" si="7"/>
        <v>732074.13</v>
      </c>
      <c r="F27" s="7">
        <v>3183.04</v>
      </c>
      <c r="G27" s="7">
        <v>3183.04</v>
      </c>
      <c r="H27" s="7">
        <f t="shared" si="3"/>
        <v>728891.09</v>
      </c>
    </row>
    <row r="28" spans="1:8">
      <c r="A28" s="35" t="s">
        <v>163</v>
      </c>
      <c r="B28" s="36" t="s">
        <v>32</v>
      </c>
      <c r="C28" s="7">
        <v>6020009.3799999999</v>
      </c>
      <c r="D28" s="7">
        <v>0</v>
      </c>
      <c r="E28" s="7">
        <f t="shared" si="7"/>
        <v>6020009.3799999999</v>
      </c>
      <c r="F28" s="7">
        <v>422430</v>
      </c>
      <c r="G28" s="7">
        <v>422430</v>
      </c>
      <c r="H28" s="7">
        <f t="shared" si="3"/>
        <v>5597579.3799999999</v>
      </c>
    </row>
    <row r="29" spans="1:8">
      <c r="A29" s="35" t="s">
        <v>164</v>
      </c>
      <c r="B29" s="36" t="s">
        <v>33</v>
      </c>
      <c r="C29" s="7">
        <v>150500</v>
      </c>
      <c r="D29" s="7">
        <v>0</v>
      </c>
      <c r="E29" s="7">
        <f t="shared" si="7"/>
        <v>150500</v>
      </c>
      <c r="F29" s="7">
        <v>0</v>
      </c>
      <c r="G29" s="7">
        <v>0</v>
      </c>
      <c r="H29" s="7">
        <f t="shared" si="3"/>
        <v>150500</v>
      </c>
    </row>
    <row r="30" spans="1:8">
      <c r="A30" s="35" t="s">
        <v>165</v>
      </c>
      <c r="B30" s="36" t="s">
        <v>34</v>
      </c>
      <c r="C30" s="7">
        <v>428390.71</v>
      </c>
      <c r="D30" s="7">
        <v>0</v>
      </c>
      <c r="E30" s="7">
        <f t="shared" si="7"/>
        <v>428390.71</v>
      </c>
      <c r="F30" s="7">
        <v>402</v>
      </c>
      <c r="G30" s="7">
        <v>402</v>
      </c>
      <c r="H30" s="7">
        <f t="shared" si="3"/>
        <v>427988.71</v>
      </c>
    </row>
    <row r="31" spans="1:8">
      <c r="A31" s="35" t="s">
        <v>166</v>
      </c>
      <c r="B31" s="36" t="s">
        <v>35</v>
      </c>
      <c r="C31" s="7">
        <v>669399.94999999995</v>
      </c>
      <c r="D31" s="7">
        <v>2496.64</v>
      </c>
      <c r="E31" s="7">
        <f t="shared" si="7"/>
        <v>671896.59</v>
      </c>
      <c r="F31" s="7">
        <v>0</v>
      </c>
      <c r="G31" s="7">
        <v>0</v>
      </c>
      <c r="H31" s="7">
        <f t="shared" si="3"/>
        <v>671896.59</v>
      </c>
    </row>
    <row r="32" spans="1:8">
      <c r="A32" s="35" t="s">
        <v>167</v>
      </c>
      <c r="B32" s="36" t="s">
        <v>36</v>
      </c>
      <c r="C32" s="7">
        <v>2402718.21</v>
      </c>
      <c r="D32" s="7">
        <v>338369.07</v>
      </c>
      <c r="E32" s="7">
        <f t="shared" si="7"/>
        <v>2741087.28</v>
      </c>
      <c r="F32" s="7">
        <v>151596.35999999999</v>
      </c>
      <c r="G32" s="7">
        <v>151596.35999999999</v>
      </c>
      <c r="H32" s="7">
        <f t="shared" si="3"/>
        <v>2589490.92</v>
      </c>
    </row>
    <row r="33" spans="1:8">
      <c r="A33" s="65" t="s">
        <v>37</v>
      </c>
      <c r="B33" s="66"/>
      <c r="C33" s="6">
        <f>SUM(C34:C42)</f>
        <v>850000.4</v>
      </c>
      <c r="D33" s="6">
        <f t="shared" ref="D33:G33" si="8">SUM(D34:D42)</f>
        <v>837975.59</v>
      </c>
      <c r="E33" s="6">
        <f t="shared" si="8"/>
        <v>1687975.99</v>
      </c>
      <c r="F33" s="6">
        <f t="shared" si="8"/>
        <v>0</v>
      </c>
      <c r="G33" s="6">
        <f t="shared" si="8"/>
        <v>0</v>
      </c>
      <c r="H33" s="6">
        <f t="shared" si="3"/>
        <v>1687975.99</v>
      </c>
    </row>
    <row r="34" spans="1:8">
      <c r="A34" s="35" t="s">
        <v>168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169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170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171</v>
      </c>
      <c r="B37" s="36" t="s">
        <v>41</v>
      </c>
      <c r="C37" s="7">
        <v>850000.4</v>
      </c>
      <c r="D37" s="7">
        <v>837975.59</v>
      </c>
      <c r="E37" s="7">
        <f t="shared" si="9"/>
        <v>1687975.99</v>
      </c>
      <c r="F37" s="7">
        <v>0</v>
      </c>
      <c r="G37" s="7">
        <v>0</v>
      </c>
      <c r="H37" s="7">
        <f t="shared" si="3"/>
        <v>1687975.99</v>
      </c>
    </row>
    <row r="38" spans="1:8">
      <c r="A38" s="35" t="s">
        <v>172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173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174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65" t="s">
        <v>47</v>
      </c>
      <c r="B43" s="66"/>
      <c r="C43" s="6">
        <f>SUM(C44:C52)</f>
        <v>101000</v>
      </c>
      <c r="D43" s="6">
        <f t="shared" ref="D43:G43" si="10">SUM(D44:D52)</f>
        <v>100350</v>
      </c>
      <c r="E43" s="6">
        <f t="shared" si="10"/>
        <v>201350</v>
      </c>
      <c r="F43" s="6">
        <f t="shared" si="10"/>
        <v>86396</v>
      </c>
      <c r="G43" s="6">
        <f t="shared" si="10"/>
        <v>86396</v>
      </c>
      <c r="H43" s="6">
        <f t="shared" si="3"/>
        <v>114954</v>
      </c>
    </row>
    <row r="44" spans="1:8">
      <c r="A44" s="35" t="s">
        <v>175</v>
      </c>
      <c r="B44" s="36" t="s">
        <v>48</v>
      </c>
      <c r="C44" s="7">
        <v>95000</v>
      </c>
      <c r="D44" s="7">
        <v>100350</v>
      </c>
      <c r="E44" s="7">
        <f t="shared" ref="E44:E52" si="11">C44+D44</f>
        <v>195350</v>
      </c>
      <c r="F44" s="7">
        <v>86396</v>
      </c>
      <c r="G44" s="7">
        <v>86396</v>
      </c>
      <c r="H44" s="7">
        <f t="shared" si="3"/>
        <v>108954</v>
      </c>
    </row>
    <row r="45" spans="1:8">
      <c r="A45" s="35" t="s">
        <v>176</v>
      </c>
      <c r="B45" s="36" t="s">
        <v>49</v>
      </c>
      <c r="C45" s="7">
        <v>6000</v>
      </c>
      <c r="D45" s="7">
        <v>0</v>
      </c>
      <c r="E45" s="7">
        <f t="shared" si="11"/>
        <v>6000</v>
      </c>
      <c r="F45" s="7">
        <v>0</v>
      </c>
      <c r="G45" s="7">
        <v>0</v>
      </c>
      <c r="H45" s="7">
        <f t="shared" si="3"/>
        <v>6000</v>
      </c>
    </row>
    <row r="46" spans="1:8">
      <c r="A46" s="35" t="s">
        <v>177</v>
      </c>
      <c r="B46" s="36" t="s">
        <v>50</v>
      </c>
      <c r="C46" s="7"/>
      <c r="D46" s="7"/>
      <c r="E46" s="7">
        <f t="shared" si="11"/>
        <v>0</v>
      </c>
      <c r="F46" s="7"/>
      <c r="G46" s="7"/>
      <c r="H46" s="7">
        <f t="shared" si="3"/>
        <v>0</v>
      </c>
    </row>
    <row r="47" spans="1:8">
      <c r="A47" s="35" t="s">
        <v>178</v>
      </c>
      <c r="B47" s="36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35" t="s">
        <v>179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180</v>
      </c>
      <c r="B49" s="36" t="s">
        <v>53</v>
      </c>
      <c r="C49" s="7"/>
      <c r="D49" s="7"/>
      <c r="E49" s="7">
        <f t="shared" si="11"/>
        <v>0</v>
      </c>
      <c r="F49" s="7"/>
      <c r="G49" s="7"/>
      <c r="H49" s="7">
        <f t="shared" si="3"/>
        <v>0</v>
      </c>
    </row>
    <row r="50" spans="1:8">
      <c r="A50" s="35" t="s">
        <v>181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182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183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65" t="s">
        <v>57</v>
      </c>
      <c r="B53" s="66"/>
      <c r="C53" s="6">
        <f>SUM(C54:C56)</f>
        <v>0</v>
      </c>
      <c r="D53" s="6">
        <f t="shared" ref="D53:G53" si="12">SUM(D54:D56)</f>
        <v>0</v>
      </c>
      <c r="E53" s="6">
        <f t="shared" si="12"/>
        <v>0</v>
      </c>
      <c r="F53" s="6">
        <f t="shared" si="12"/>
        <v>0</v>
      </c>
      <c r="G53" s="6">
        <f t="shared" si="12"/>
        <v>0</v>
      </c>
      <c r="H53" s="6">
        <f t="shared" si="3"/>
        <v>0</v>
      </c>
    </row>
    <row r="54" spans="1:8">
      <c r="A54" s="35" t="s">
        <v>184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185</v>
      </c>
      <c r="B55" s="36" t="s">
        <v>59</v>
      </c>
      <c r="C55" s="7"/>
      <c r="D55" s="7"/>
      <c r="E55" s="7">
        <f t="shared" si="13"/>
        <v>0</v>
      </c>
      <c r="F55" s="7"/>
      <c r="G55" s="7"/>
      <c r="H55" s="7">
        <f t="shared" si="3"/>
        <v>0</v>
      </c>
    </row>
    <row r="56" spans="1:8">
      <c r="A56" s="35" t="s">
        <v>186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65" t="s">
        <v>61</v>
      </c>
      <c r="B57" s="66"/>
      <c r="C57" s="6">
        <f>SUM(C58:C65)</f>
        <v>0</v>
      </c>
      <c r="D57" s="6">
        <f t="shared" ref="D57:G57" si="14">SUM(D58:D65)</f>
        <v>0</v>
      </c>
      <c r="E57" s="6">
        <f t="shared" si="14"/>
        <v>0</v>
      </c>
      <c r="F57" s="6">
        <f t="shared" si="14"/>
        <v>0</v>
      </c>
      <c r="G57" s="6">
        <f t="shared" si="14"/>
        <v>0</v>
      </c>
      <c r="H57" s="6">
        <f t="shared" si="3"/>
        <v>0</v>
      </c>
    </row>
    <row r="58" spans="1:8">
      <c r="A58" s="35" t="s">
        <v>187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188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189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190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191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192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193</v>
      </c>
      <c r="B65" s="36" t="s">
        <v>69</v>
      </c>
      <c r="C65" s="7"/>
      <c r="D65" s="7"/>
      <c r="E65" s="7">
        <f t="shared" si="15"/>
        <v>0</v>
      </c>
      <c r="F65" s="7"/>
      <c r="G65" s="7"/>
      <c r="H65" s="7">
        <f t="shared" si="3"/>
        <v>0</v>
      </c>
    </row>
    <row r="66" spans="1:8">
      <c r="A66" s="65" t="s">
        <v>70</v>
      </c>
      <c r="B66" s="66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194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195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319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65" t="s">
        <v>74</v>
      </c>
      <c r="B70" s="66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196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197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198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199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200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201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202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67" t="s">
        <v>82</v>
      </c>
      <c r="B79" s="68"/>
      <c r="C79" s="8">
        <f>C80+C88+C98+C108+C118+C128+C132+C141+C145</f>
        <v>43616852</v>
      </c>
      <c r="D79" s="8">
        <f t="shared" ref="D79:H79" si="21">D80+D88+D98+D108+D118+D128+D132+D141+D145</f>
        <v>3441226.27</v>
      </c>
      <c r="E79" s="8">
        <f t="shared" si="21"/>
        <v>47058078.270000003</v>
      </c>
      <c r="F79" s="8">
        <f t="shared" si="21"/>
        <v>13057494.790000001</v>
      </c>
      <c r="G79" s="8">
        <f t="shared" si="21"/>
        <v>13057494.790000001</v>
      </c>
      <c r="H79" s="8">
        <f t="shared" si="21"/>
        <v>34000583.480000004</v>
      </c>
    </row>
    <row r="80" spans="1:8">
      <c r="A80" s="69" t="s">
        <v>9</v>
      </c>
      <c r="B80" s="70"/>
      <c r="C80" s="8">
        <f>SUM(C81:C87)</f>
        <v>37709316</v>
      </c>
      <c r="D80" s="8">
        <f t="shared" ref="D80:H80" si="22">SUM(D81:D87)</f>
        <v>0</v>
      </c>
      <c r="E80" s="8">
        <f t="shared" si="22"/>
        <v>37709316</v>
      </c>
      <c r="F80" s="8">
        <f t="shared" si="22"/>
        <v>9320663.7200000007</v>
      </c>
      <c r="G80" s="8">
        <f t="shared" si="22"/>
        <v>9320663.7200000007</v>
      </c>
      <c r="H80" s="8">
        <f t="shared" si="22"/>
        <v>28388652.280000001</v>
      </c>
    </row>
    <row r="81" spans="1:8">
      <c r="A81" s="35" t="s">
        <v>203</v>
      </c>
      <c r="B81" s="40" t="s">
        <v>10</v>
      </c>
      <c r="C81" s="9">
        <v>7232109.3799999999</v>
      </c>
      <c r="D81" s="9">
        <v>0</v>
      </c>
      <c r="E81" s="7">
        <f t="shared" ref="E81:E87" si="23">C81+D81</f>
        <v>7232109.3799999999</v>
      </c>
      <c r="F81" s="9">
        <v>1718554.92</v>
      </c>
      <c r="G81" s="9">
        <v>1718554.92</v>
      </c>
      <c r="H81" s="9">
        <f t="shared" ref="H81:H144" si="24">E81-F81</f>
        <v>5513554.46</v>
      </c>
    </row>
    <row r="82" spans="1:8">
      <c r="A82" s="35" t="s">
        <v>204</v>
      </c>
      <c r="B82" s="40" t="s">
        <v>11</v>
      </c>
      <c r="C82" s="9">
        <v>11992329.84</v>
      </c>
      <c r="D82" s="9">
        <v>0</v>
      </c>
      <c r="E82" s="7">
        <f t="shared" si="23"/>
        <v>11992329.84</v>
      </c>
      <c r="F82" s="9">
        <v>2913434.81</v>
      </c>
      <c r="G82" s="9">
        <v>2913434.81</v>
      </c>
      <c r="H82" s="9">
        <f t="shared" si="24"/>
        <v>9078895.0299999993</v>
      </c>
    </row>
    <row r="83" spans="1:8">
      <c r="A83" s="35" t="s">
        <v>205</v>
      </c>
      <c r="B83" s="40" t="s">
        <v>12</v>
      </c>
      <c r="C83" s="9">
        <v>4141031.97</v>
      </c>
      <c r="D83" s="9">
        <v>0</v>
      </c>
      <c r="E83" s="7">
        <f t="shared" si="23"/>
        <v>4141031.97</v>
      </c>
      <c r="F83" s="9">
        <v>0</v>
      </c>
      <c r="G83" s="9">
        <v>0</v>
      </c>
      <c r="H83" s="9">
        <f t="shared" si="24"/>
        <v>4141031.97</v>
      </c>
    </row>
    <row r="84" spans="1:8">
      <c r="A84" s="35" t="s">
        <v>206</v>
      </c>
      <c r="B84" s="40" t="s">
        <v>13</v>
      </c>
      <c r="C84" s="9">
        <v>7153161.4500000002</v>
      </c>
      <c r="D84" s="9">
        <v>0</v>
      </c>
      <c r="E84" s="7">
        <f t="shared" si="23"/>
        <v>7153161.4500000002</v>
      </c>
      <c r="F84" s="9">
        <v>2915655.12</v>
      </c>
      <c r="G84" s="9">
        <v>2915655.12</v>
      </c>
      <c r="H84" s="9">
        <f t="shared" si="24"/>
        <v>4237506.33</v>
      </c>
    </row>
    <row r="85" spans="1:8">
      <c r="A85" s="35" t="s">
        <v>207</v>
      </c>
      <c r="B85" s="40" t="s">
        <v>14</v>
      </c>
      <c r="C85" s="9">
        <v>7190683.3600000003</v>
      </c>
      <c r="D85" s="9">
        <v>0</v>
      </c>
      <c r="E85" s="7">
        <f t="shared" si="23"/>
        <v>7190683.3600000003</v>
      </c>
      <c r="F85" s="9">
        <v>1773018.87</v>
      </c>
      <c r="G85" s="9">
        <v>1773018.87</v>
      </c>
      <c r="H85" s="9">
        <f t="shared" si="24"/>
        <v>5417664.4900000002</v>
      </c>
    </row>
    <row r="86" spans="1:8">
      <c r="A86" s="35" t="s">
        <v>208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209</v>
      </c>
      <c r="B87" s="40" t="s">
        <v>16</v>
      </c>
      <c r="C87" s="9"/>
      <c r="D87" s="9"/>
      <c r="E87" s="7">
        <f t="shared" si="23"/>
        <v>0</v>
      </c>
      <c r="F87" s="9"/>
      <c r="G87" s="9"/>
      <c r="H87" s="9">
        <f t="shared" si="24"/>
        <v>0</v>
      </c>
    </row>
    <row r="88" spans="1:8">
      <c r="A88" s="69" t="s">
        <v>17</v>
      </c>
      <c r="B88" s="70"/>
      <c r="C88" s="8">
        <f>SUM(C89:C97)</f>
        <v>1203079.19</v>
      </c>
      <c r="D88" s="8">
        <f t="shared" ref="D88:G88" si="25">SUM(D89:D97)</f>
        <v>0</v>
      </c>
      <c r="E88" s="8">
        <f t="shared" si="25"/>
        <v>1203079.19</v>
      </c>
      <c r="F88" s="8">
        <f t="shared" si="25"/>
        <v>25518.21</v>
      </c>
      <c r="G88" s="8">
        <f t="shared" si="25"/>
        <v>25518.21</v>
      </c>
      <c r="H88" s="8">
        <f t="shared" si="24"/>
        <v>1177560.98</v>
      </c>
    </row>
    <row r="89" spans="1:8">
      <c r="A89" s="35" t="s">
        <v>210</v>
      </c>
      <c r="B89" s="40" t="s">
        <v>18</v>
      </c>
      <c r="C89" s="9">
        <v>327981.77</v>
      </c>
      <c r="D89" s="9">
        <v>0</v>
      </c>
      <c r="E89" s="7">
        <f t="shared" ref="E89:E97" si="26">C89+D89</f>
        <v>327981.77</v>
      </c>
      <c r="F89" s="9">
        <v>0</v>
      </c>
      <c r="G89" s="9">
        <v>0</v>
      </c>
      <c r="H89" s="9">
        <f t="shared" si="24"/>
        <v>327981.77</v>
      </c>
    </row>
    <row r="90" spans="1:8">
      <c r="A90" s="35" t="s">
        <v>211</v>
      </c>
      <c r="B90" s="40" t="s">
        <v>19</v>
      </c>
      <c r="C90" s="9">
        <v>60139.02</v>
      </c>
      <c r="D90" s="9">
        <v>0</v>
      </c>
      <c r="E90" s="7">
        <f t="shared" si="26"/>
        <v>60139.02</v>
      </c>
      <c r="F90" s="9">
        <v>2437.2399999999998</v>
      </c>
      <c r="G90" s="9">
        <v>2437.2399999999998</v>
      </c>
      <c r="H90" s="9">
        <f t="shared" si="24"/>
        <v>57701.78</v>
      </c>
    </row>
    <row r="91" spans="1:8">
      <c r="A91" s="35" t="s">
        <v>212</v>
      </c>
      <c r="B91" s="40" t="s">
        <v>20</v>
      </c>
      <c r="C91" s="9"/>
      <c r="D91" s="9"/>
      <c r="E91" s="7">
        <f t="shared" si="26"/>
        <v>0</v>
      </c>
      <c r="F91" s="9"/>
      <c r="G91" s="9"/>
      <c r="H91" s="9">
        <f t="shared" si="24"/>
        <v>0</v>
      </c>
    </row>
    <row r="92" spans="1:8">
      <c r="A92" s="35" t="s">
        <v>213</v>
      </c>
      <c r="B92" s="40" t="s">
        <v>21</v>
      </c>
      <c r="C92" s="9">
        <v>383034.64</v>
      </c>
      <c r="D92" s="9">
        <v>0</v>
      </c>
      <c r="E92" s="7">
        <f t="shared" si="26"/>
        <v>383034.64</v>
      </c>
      <c r="F92" s="9">
        <v>2726</v>
      </c>
      <c r="G92" s="9">
        <v>2726</v>
      </c>
      <c r="H92" s="9">
        <f t="shared" si="24"/>
        <v>380308.64</v>
      </c>
    </row>
    <row r="93" spans="1:8">
      <c r="A93" s="35" t="s">
        <v>214</v>
      </c>
      <c r="B93" s="40" t="s">
        <v>22</v>
      </c>
      <c r="C93" s="9">
        <v>134604.81</v>
      </c>
      <c r="D93" s="9">
        <v>0</v>
      </c>
      <c r="E93" s="7">
        <f t="shared" si="26"/>
        <v>134604.81</v>
      </c>
      <c r="F93" s="9">
        <v>0</v>
      </c>
      <c r="G93" s="9">
        <v>0</v>
      </c>
      <c r="H93" s="9">
        <f t="shared" si="24"/>
        <v>134604.81</v>
      </c>
    </row>
    <row r="94" spans="1:8">
      <c r="A94" s="35" t="s">
        <v>215</v>
      </c>
      <c r="B94" s="40" t="s">
        <v>23</v>
      </c>
      <c r="C94" s="9">
        <v>120661.35</v>
      </c>
      <c r="D94" s="9">
        <v>0</v>
      </c>
      <c r="E94" s="7">
        <f t="shared" si="26"/>
        <v>120661.35</v>
      </c>
      <c r="F94" s="9">
        <v>20354.97</v>
      </c>
      <c r="G94" s="9">
        <v>20354.97</v>
      </c>
      <c r="H94" s="9">
        <f t="shared" si="24"/>
        <v>100306.38</v>
      </c>
    </row>
    <row r="95" spans="1:8">
      <c r="A95" s="35" t="s">
        <v>216</v>
      </c>
      <c r="B95" s="40" t="s">
        <v>24</v>
      </c>
      <c r="C95" s="9">
        <v>28244.17</v>
      </c>
      <c r="D95" s="9">
        <v>0</v>
      </c>
      <c r="E95" s="7">
        <f t="shared" si="26"/>
        <v>28244.17</v>
      </c>
      <c r="F95" s="9">
        <v>0</v>
      </c>
      <c r="G95" s="9">
        <v>0</v>
      </c>
      <c r="H95" s="9">
        <f t="shared" si="24"/>
        <v>28244.17</v>
      </c>
    </row>
    <row r="96" spans="1:8">
      <c r="A96" s="35" t="s">
        <v>217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218</v>
      </c>
      <c r="B97" s="40" t="s">
        <v>26</v>
      </c>
      <c r="C97" s="9">
        <v>148413.43</v>
      </c>
      <c r="D97" s="9">
        <v>0</v>
      </c>
      <c r="E97" s="7">
        <f t="shared" si="26"/>
        <v>148413.43</v>
      </c>
      <c r="F97" s="9">
        <v>0</v>
      </c>
      <c r="G97" s="9">
        <v>0</v>
      </c>
      <c r="H97" s="9">
        <f t="shared" si="24"/>
        <v>148413.43</v>
      </c>
    </row>
    <row r="98" spans="1:8">
      <c r="A98" s="69" t="s">
        <v>27</v>
      </c>
      <c r="B98" s="70"/>
      <c r="C98" s="8">
        <f>SUM(C99:C107)</f>
        <v>4704456.8099999996</v>
      </c>
      <c r="D98" s="8">
        <f t="shared" ref="D98:G98" si="27">SUM(D99:D107)</f>
        <v>3.637978807091713E-12</v>
      </c>
      <c r="E98" s="8">
        <f t="shared" si="27"/>
        <v>4704456.8099999996</v>
      </c>
      <c r="F98" s="8">
        <f t="shared" si="27"/>
        <v>600086.59</v>
      </c>
      <c r="G98" s="8">
        <f t="shared" si="27"/>
        <v>600086.59</v>
      </c>
      <c r="H98" s="8">
        <f t="shared" si="24"/>
        <v>4104370.2199999997</v>
      </c>
    </row>
    <row r="99" spans="1:8">
      <c r="A99" s="35" t="s">
        <v>219</v>
      </c>
      <c r="B99" s="40" t="s">
        <v>28</v>
      </c>
      <c r="C99" s="9">
        <v>398811.82</v>
      </c>
      <c r="D99" s="9">
        <v>0</v>
      </c>
      <c r="E99" s="7">
        <f t="shared" ref="E99:E107" si="28">C99+D99</f>
        <v>398811.82</v>
      </c>
      <c r="F99" s="9">
        <v>91165.54</v>
      </c>
      <c r="G99" s="9">
        <v>91165.54</v>
      </c>
      <c r="H99" s="9">
        <f t="shared" si="24"/>
        <v>307646.28000000003</v>
      </c>
    </row>
    <row r="100" spans="1:8">
      <c r="A100" s="35" t="s">
        <v>220</v>
      </c>
      <c r="B100" s="40" t="s">
        <v>29</v>
      </c>
      <c r="C100" s="9">
        <v>43556.800000000003</v>
      </c>
      <c r="D100" s="9">
        <v>-2423.9299999999998</v>
      </c>
      <c r="E100" s="7">
        <f t="shared" si="28"/>
        <v>41132.870000000003</v>
      </c>
      <c r="F100" s="9">
        <v>0</v>
      </c>
      <c r="G100" s="9">
        <v>0</v>
      </c>
      <c r="H100" s="9">
        <f t="shared" si="24"/>
        <v>41132.870000000003</v>
      </c>
    </row>
    <row r="101" spans="1:8">
      <c r="A101" s="35" t="s">
        <v>221</v>
      </c>
      <c r="B101" s="40" t="s">
        <v>30</v>
      </c>
      <c r="C101" s="9">
        <v>1581422.33</v>
      </c>
      <c r="D101" s="9">
        <v>33965.120000000003</v>
      </c>
      <c r="E101" s="7">
        <f t="shared" si="28"/>
        <v>1615387.4500000002</v>
      </c>
      <c r="F101" s="9">
        <v>4492.9399999999996</v>
      </c>
      <c r="G101" s="9">
        <v>4492.9399999999996</v>
      </c>
      <c r="H101" s="9">
        <f t="shared" si="24"/>
        <v>1610894.5100000002</v>
      </c>
    </row>
    <row r="102" spans="1:8">
      <c r="A102" s="35" t="s">
        <v>222</v>
      </c>
      <c r="B102" s="40" t="s">
        <v>31</v>
      </c>
      <c r="C102" s="9">
        <v>92074.13</v>
      </c>
      <c r="D102" s="9">
        <v>0</v>
      </c>
      <c r="E102" s="7">
        <f t="shared" si="28"/>
        <v>92074.13</v>
      </c>
      <c r="F102" s="9">
        <v>0</v>
      </c>
      <c r="G102" s="9">
        <v>0</v>
      </c>
      <c r="H102" s="9">
        <f t="shared" si="24"/>
        <v>92074.13</v>
      </c>
    </row>
    <row r="103" spans="1:8">
      <c r="A103" s="35" t="s">
        <v>223</v>
      </c>
      <c r="B103" s="40" t="s">
        <v>32</v>
      </c>
      <c r="C103" s="9">
        <v>1120182.94</v>
      </c>
      <c r="D103" s="9">
        <v>-31541.19</v>
      </c>
      <c r="E103" s="7">
        <f t="shared" si="28"/>
        <v>1088641.75</v>
      </c>
      <c r="F103" s="9">
        <v>278718.27</v>
      </c>
      <c r="G103" s="9">
        <v>278718.27</v>
      </c>
      <c r="H103" s="9">
        <f t="shared" si="24"/>
        <v>809923.48</v>
      </c>
    </row>
    <row r="104" spans="1:8">
      <c r="A104" s="35" t="s">
        <v>224</v>
      </c>
      <c r="B104" s="40" t="s">
        <v>33</v>
      </c>
      <c r="C104" s="9">
        <v>149000</v>
      </c>
      <c r="D104" s="9">
        <v>0</v>
      </c>
      <c r="E104" s="7">
        <f t="shared" si="28"/>
        <v>149000</v>
      </c>
      <c r="F104" s="9">
        <v>0</v>
      </c>
      <c r="G104" s="9">
        <v>0</v>
      </c>
      <c r="H104" s="9">
        <f t="shared" si="24"/>
        <v>149000</v>
      </c>
    </row>
    <row r="105" spans="1:8">
      <c r="A105" s="35" t="s">
        <v>225</v>
      </c>
      <c r="B105" s="40" t="s">
        <v>34</v>
      </c>
      <c r="C105" s="9">
        <v>274472.75</v>
      </c>
      <c r="D105" s="9">
        <v>0</v>
      </c>
      <c r="E105" s="7">
        <f t="shared" si="28"/>
        <v>274472.75</v>
      </c>
      <c r="F105" s="9">
        <v>0</v>
      </c>
      <c r="G105" s="9">
        <v>0</v>
      </c>
      <c r="H105" s="9">
        <f t="shared" si="24"/>
        <v>274472.75</v>
      </c>
    </row>
    <row r="106" spans="1:8">
      <c r="A106" s="35" t="s">
        <v>226</v>
      </c>
      <c r="B106" s="40" t="s">
        <v>35</v>
      </c>
      <c r="C106" s="9">
        <v>152399.85999999999</v>
      </c>
      <c r="D106" s="9">
        <v>0</v>
      </c>
      <c r="E106" s="7">
        <f t="shared" si="28"/>
        <v>152399.85999999999</v>
      </c>
      <c r="F106" s="9">
        <v>1249.32</v>
      </c>
      <c r="G106" s="9">
        <v>1249.32</v>
      </c>
      <c r="H106" s="9">
        <f t="shared" si="24"/>
        <v>151150.53999999998</v>
      </c>
    </row>
    <row r="107" spans="1:8">
      <c r="A107" s="35" t="s">
        <v>227</v>
      </c>
      <c r="B107" s="40" t="s">
        <v>36</v>
      </c>
      <c r="C107" s="9">
        <v>892536.18</v>
      </c>
      <c r="D107" s="9">
        <v>0</v>
      </c>
      <c r="E107" s="7">
        <f t="shared" si="28"/>
        <v>892536.18</v>
      </c>
      <c r="F107" s="9">
        <v>224460.52</v>
      </c>
      <c r="G107" s="9">
        <v>224460.52</v>
      </c>
      <c r="H107" s="9">
        <f t="shared" si="24"/>
        <v>668075.66</v>
      </c>
    </row>
    <row r="108" spans="1:8">
      <c r="A108" s="69" t="s">
        <v>37</v>
      </c>
      <c r="B108" s="70"/>
      <c r="C108" s="8">
        <f>SUM(C109:C117)</f>
        <v>0</v>
      </c>
      <c r="D108" s="8">
        <f t="shared" ref="D108:G108" si="29">SUM(D109:D117)</f>
        <v>330000</v>
      </c>
      <c r="E108" s="8">
        <f t="shared" si="29"/>
        <v>330000</v>
      </c>
      <c r="F108" s="8">
        <f t="shared" si="29"/>
        <v>0</v>
      </c>
      <c r="G108" s="8">
        <f t="shared" si="29"/>
        <v>0</v>
      </c>
      <c r="H108" s="8">
        <f t="shared" si="24"/>
        <v>330000</v>
      </c>
    </row>
    <row r="109" spans="1:8">
      <c r="A109" s="35" t="s">
        <v>228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229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230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231</v>
      </c>
      <c r="B112" s="40" t="s">
        <v>41</v>
      </c>
      <c r="C112" s="9">
        <v>0</v>
      </c>
      <c r="D112" s="9">
        <v>330000</v>
      </c>
      <c r="E112" s="7">
        <f t="shared" si="30"/>
        <v>330000</v>
      </c>
      <c r="F112" s="9">
        <v>0</v>
      </c>
      <c r="G112" s="9">
        <v>0</v>
      </c>
      <c r="H112" s="9">
        <f t="shared" si="24"/>
        <v>330000</v>
      </c>
    </row>
    <row r="113" spans="1:8">
      <c r="A113" s="35" t="s">
        <v>232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233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234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69" t="s">
        <v>47</v>
      </c>
      <c r="B118" s="70"/>
      <c r="C118" s="8">
        <f>SUM(C119:C127)</f>
        <v>0</v>
      </c>
      <c r="D118" s="8">
        <f t="shared" ref="D118:G118" si="31">SUM(D119:D127)</f>
        <v>3111226.27</v>
      </c>
      <c r="E118" s="8">
        <f t="shared" si="31"/>
        <v>3111226.27</v>
      </c>
      <c r="F118" s="8">
        <f t="shared" si="31"/>
        <v>3111226.27</v>
      </c>
      <c r="G118" s="8">
        <f t="shared" si="31"/>
        <v>3111226.27</v>
      </c>
      <c r="H118" s="8">
        <f t="shared" si="24"/>
        <v>0</v>
      </c>
    </row>
    <row r="119" spans="1:8">
      <c r="A119" s="35" t="s">
        <v>235</v>
      </c>
      <c r="B119" s="40" t="s">
        <v>48</v>
      </c>
      <c r="C119" s="9">
        <v>0</v>
      </c>
      <c r="D119" s="9">
        <v>3111226.27</v>
      </c>
      <c r="E119" s="7">
        <f t="shared" ref="E119:E127" si="32">C119+D119</f>
        <v>3111226.27</v>
      </c>
      <c r="F119" s="9">
        <v>3111226.27</v>
      </c>
      <c r="G119" s="9">
        <v>3111226.27</v>
      </c>
      <c r="H119" s="9">
        <f t="shared" si="24"/>
        <v>0</v>
      </c>
    </row>
    <row r="120" spans="1:8">
      <c r="A120" s="35" t="s">
        <v>236</v>
      </c>
      <c r="B120" s="40" t="s">
        <v>49</v>
      </c>
      <c r="C120" s="9"/>
      <c r="D120" s="9"/>
      <c r="E120" s="7">
        <f t="shared" si="32"/>
        <v>0</v>
      </c>
      <c r="F120" s="9"/>
      <c r="G120" s="9"/>
      <c r="H120" s="9">
        <f t="shared" si="24"/>
        <v>0</v>
      </c>
    </row>
    <row r="121" spans="1:8">
      <c r="A121" s="35" t="s">
        <v>237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238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239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240</v>
      </c>
      <c r="B124" s="40" t="s">
        <v>53</v>
      </c>
      <c r="C124" s="9"/>
      <c r="D124" s="9"/>
      <c r="E124" s="7">
        <f t="shared" si="32"/>
        <v>0</v>
      </c>
      <c r="F124" s="9"/>
      <c r="G124" s="9"/>
      <c r="H124" s="9">
        <f t="shared" si="24"/>
        <v>0</v>
      </c>
    </row>
    <row r="125" spans="1:8">
      <c r="A125" s="35" t="s">
        <v>241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242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243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69" t="s">
        <v>57</v>
      </c>
      <c r="B128" s="70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35" t="s">
        <v>244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245</v>
      </c>
      <c r="B130" s="40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35" t="s">
        <v>246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69" t="s">
        <v>61</v>
      </c>
      <c r="B132" s="70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247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248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249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250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251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252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253</v>
      </c>
      <c r="B140" s="40" t="s">
        <v>69</v>
      </c>
      <c r="C140" s="9"/>
      <c r="D140" s="9"/>
      <c r="E140" s="7">
        <f t="shared" si="36"/>
        <v>0</v>
      </c>
      <c r="F140" s="9"/>
      <c r="G140" s="9"/>
      <c r="H140" s="9">
        <f t="shared" si="24"/>
        <v>0</v>
      </c>
    </row>
    <row r="141" spans="1:8">
      <c r="A141" s="69" t="s">
        <v>70</v>
      </c>
      <c r="B141" s="70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254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255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320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69" t="s">
        <v>74</v>
      </c>
      <c r="B145" s="70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256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257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258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259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260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261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262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71" t="s">
        <v>83</v>
      </c>
      <c r="B154" s="72"/>
      <c r="C154" s="8">
        <f>C4+C79</f>
        <v>107307551</v>
      </c>
      <c r="D154" s="8">
        <f t="shared" ref="D154:H154" si="42">D4+D79</f>
        <v>7756129.5399999991</v>
      </c>
      <c r="E154" s="8">
        <f t="shared" si="42"/>
        <v>115063680.53999999</v>
      </c>
      <c r="F154" s="8">
        <f t="shared" si="42"/>
        <v>23634947.780000001</v>
      </c>
      <c r="G154" s="8">
        <f t="shared" si="42"/>
        <v>23634947.780000001</v>
      </c>
      <c r="H154" s="8">
        <f t="shared" si="42"/>
        <v>91428732.760000005</v>
      </c>
    </row>
    <row r="155" spans="1:8" ht="5.0999999999999996" customHeight="1">
      <c r="A155" s="51"/>
      <c r="B155" s="42"/>
      <c r="C155" s="10"/>
      <c r="D155" s="10"/>
      <c r="E155" s="10"/>
      <c r="F155" s="10"/>
      <c r="G155" s="10"/>
      <c r="H155" s="10"/>
    </row>
    <row r="157" spans="1:8">
      <c r="A157" s="52" t="s">
        <v>330</v>
      </c>
    </row>
  </sheetData>
  <mergeCells count="25">
    <mergeCell ref="A128:B128"/>
    <mergeCell ref="A132:B132"/>
    <mergeCell ref="A141:B141"/>
    <mergeCell ref="A145:B145"/>
    <mergeCell ref="A154:B154"/>
    <mergeCell ref="A80:B80"/>
    <mergeCell ref="A88:B88"/>
    <mergeCell ref="A98:B98"/>
    <mergeCell ref="A108:B108"/>
    <mergeCell ref="A118:B118"/>
    <mergeCell ref="A53:B53"/>
    <mergeCell ref="A57:B57"/>
    <mergeCell ref="A66:B66"/>
    <mergeCell ref="A70:B70"/>
    <mergeCell ref="A79:B79"/>
    <mergeCell ref="A5:B5"/>
    <mergeCell ref="A13:B13"/>
    <mergeCell ref="A23:B23"/>
    <mergeCell ref="A33:B33"/>
    <mergeCell ref="A43:B43"/>
    <mergeCell ref="C2:G2"/>
    <mergeCell ref="A2:B2"/>
    <mergeCell ref="A1:H1"/>
    <mergeCell ref="A3:B3"/>
    <mergeCell ref="A4:B4"/>
  </mergeCells>
  <printOptions horizontalCentered="1"/>
  <pageMargins left="0.70866141732283472" right="0.70866141732283472" top="0.74803149606299213" bottom="0.74803149606299213" header="0.31496062992125984" footer="0.31496062992125984"/>
  <pageSetup scale="55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A29" sqref="A29"/>
    </sheetView>
  </sheetViews>
  <sheetFormatPr baseColWidth="10" defaultRowHeight="11.25"/>
  <cols>
    <col min="1" max="1" width="45.83203125" style="11" customWidth="1"/>
    <col min="2" max="7" width="16.83203125" style="11" customWidth="1"/>
    <col min="8" max="16384" width="12" style="11"/>
  </cols>
  <sheetData>
    <row r="1" spans="1:7" ht="56.1" customHeight="1">
      <c r="A1" s="73" t="s">
        <v>327</v>
      </c>
      <c r="B1" s="74"/>
      <c r="C1" s="74"/>
      <c r="D1" s="74"/>
      <c r="E1" s="74"/>
      <c r="F1" s="74"/>
      <c r="G1" s="75"/>
    </row>
    <row r="2" spans="1:7">
      <c r="A2" s="12"/>
      <c r="B2" s="76" t="s">
        <v>0</v>
      </c>
      <c r="C2" s="76"/>
      <c r="D2" s="76"/>
      <c r="E2" s="76"/>
      <c r="F2" s="76"/>
      <c r="G2" s="12"/>
    </row>
    <row r="3" spans="1:7" ht="22.5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>
      <c r="A4" s="15" t="s">
        <v>88</v>
      </c>
      <c r="B4" s="16"/>
      <c r="C4" s="16"/>
      <c r="D4" s="16"/>
      <c r="E4" s="16"/>
      <c r="F4" s="16"/>
      <c r="G4" s="16"/>
    </row>
    <row r="5" spans="1:7">
      <c r="A5" s="17" t="s">
        <v>89</v>
      </c>
      <c r="B5" s="8">
        <f>SUM(B6:B13)</f>
        <v>63690699.000000007</v>
      </c>
      <c r="C5" s="8">
        <f t="shared" ref="C5:G5" si="0">SUM(C6:C13)</f>
        <v>4314903.2699999996</v>
      </c>
      <c r="D5" s="8">
        <f t="shared" si="0"/>
        <v>68005602.269999996</v>
      </c>
      <c r="E5" s="8">
        <f t="shared" si="0"/>
        <v>10577452.99</v>
      </c>
      <c r="F5" s="8">
        <f t="shared" si="0"/>
        <v>10577452.99</v>
      </c>
      <c r="G5" s="8">
        <f t="shared" si="0"/>
        <v>57428149.279999994</v>
      </c>
    </row>
    <row r="6" spans="1:7">
      <c r="A6" s="18" t="s">
        <v>322</v>
      </c>
      <c r="B6" s="9">
        <v>4985847.1500000004</v>
      </c>
      <c r="C6" s="9">
        <v>0</v>
      </c>
      <c r="D6" s="9">
        <f>B6+C6</f>
        <v>4985847.1500000004</v>
      </c>
      <c r="E6" s="9">
        <v>757203.56</v>
      </c>
      <c r="F6" s="9">
        <v>757203.56</v>
      </c>
      <c r="G6" s="9">
        <f>D6-E6</f>
        <v>4228643.59</v>
      </c>
    </row>
    <row r="7" spans="1:7">
      <c r="A7" s="18" t="s">
        <v>323</v>
      </c>
      <c r="B7" s="9">
        <v>30309258.07</v>
      </c>
      <c r="C7" s="9">
        <v>4214553.2699999996</v>
      </c>
      <c r="D7" s="9">
        <f t="shared" ref="D7:D13" si="1">B7+C7</f>
        <v>34523811.340000004</v>
      </c>
      <c r="E7" s="9">
        <v>6161838.9299999997</v>
      </c>
      <c r="F7" s="9">
        <v>6161838.9299999997</v>
      </c>
      <c r="G7" s="9">
        <f t="shared" ref="G7:G13" si="2">D7-E7</f>
        <v>28361972.410000004</v>
      </c>
    </row>
    <row r="8" spans="1:7">
      <c r="A8" s="18" t="s">
        <v>324</v>
      </c>
      <c r="B8" s="9">
        <v>3779046.14</v>
      </c>
      <c r="C8" s="9">
        <v>100350</v>
      </c>
      <c r="D8" s="9">
        <f t="shared" si="1"/>
        <v>3879396.14</v>
      </c>
      <c r="E8" s="9">
        <v>749432.64</v>
      </c>
      <c r="F8" s="9">
        <v>749432.64</v>
      </c>
      <c r="G8" s="9">
        <f t="shared" si="2"/>
        <v>3129963.5</v>
      </c>
    </row>
    <row r="9" spans="1:7">
      <c r="A9" s="18" t="s">
        <v>325</v>
      </c>
      <c r="B9" s="9">
        <v>23981211.260000002</v>
      </c>
      <c r="C9" s="9">
        <v>0</v>
      </c>
      <c r="D9" s="9">
        <f t="shared" si="1"/>
        <v>23981211.260000002</v>
      </c>
      <c r="E9" s="9">
        <v>2766085.85</v>
      </c>
      <c r="F9" s="9">
        <v>2766085.85</v>
      </c>
      <c r="G9" s="9">
        <f t="shared" si="2"/>
        <v>21215125.41</v>
      </c>
    </row>
    <row r="10" spans="1:7">
      <c r="A10" s="18" t="s">
        <v>326</v>
      </c>
      <c r="B10" s="9">
        <v>635336.38</v>
      </c>
      <c r="C10" s="9">
        <v>0</v>
      </c>
      <c r="D10" s="9">
        <f t="shared" si="1"/>
        <v>635336.38</v>
      </c>
      <c r="E10" s="9">
        <v>142892.01</v>
      </c>
      <c r="F10" s="9">
        <v>142892.01</v>
      </c>
      <c r="G10" s="9">
        <f t="shared" si="2"/>
        <v>492444.37</v>
      </c>
    </row>
    <row r="11" spans="1:7">
      <c r="A11" s="18" t="s">
        <v>90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91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0999999999999996" customHeight="1">
      <c r="A14" s="18"/>
      <c r="B14" s="9"/>
      <c r="C14" s="9"/>
      <c r="D14" s="9"/>
      <c r="E14" s="9"/>
      <c r="F14" s="9"/>
      <c r="G14" s="9"/>
    </row>
    <row r="15" spans="1:7">
      <c r="A15" s="19" t="s">
        <v>92</v>
      </c>
      <c r="B15" s="9"/>
      <c r="C15" s="9"/>
      <c r="D15" s="9"/>
      <c r="E15" s="9"/>
      <c r="F15" s="9"/>
      <c r="G15" s="9"/>
    </row>
    <row r="16" spans="1:7">
      <c r="A16" s="19" t="s">
        <v>93</v>
      </c>
      <c r="B16" s="8">
        <f>SUM(B17:B24)</f>
        <v>43616852.000000007</v>
      </c>
      <c r="C16" s="8">
        <f t="shared" ref="C16:G16" si="3">SUM(C17:C24)</f>
        <v>3441226.27</v>
      </c>
      <c r="D16" s="8">
        <f t="shared" si="3"/>
        <v>47058078.269999996</v>
      </c>
      <c r="E16" s="8">
        <f t="shared" si="3"/>
        <v>13057494.789999999</v>
      </c>
      <c r="F16" s="8">
        <f t="shared" si="3"/>
        <v>13057494.789999999</v>
      </c>
      <c r="G16" s="8">
        <f t="shared" si="3"/>
        <v>34000583.479999997</v>
      </c>
    </row>
    <row r="17" spans="1:7">
      <c r="A17" s="18" t="s">
        <v>322</v>
      </c>
      <c r="B17" s="9">
        <v>2988625.58</v>
      </c>
      <c r="C17" s="9">
        <v>23745</v>
      </c>
      <c r="D17" s="9">
        <f>B17+C17</f>
        <v>3012370.58</v>
      </c>
      <c r="E17" s="9">
        <v>1011946.58</v>
      </c>
      <c r="F17" s="9">
        <v>1011946.58</v>
      </c>
      <c r="G17" s="9">
        <f t="shared" ref="G17:G24" si="4">D17-E17</f>
        <v>2000424</v>
      </c>
    </row>
    <row r="18" spans="1:7">
      <c r="A18" s="18" t="s">
        <v>323</v>
      </c>
      <c r="B18" s="9">
        <v>27531624.59</v>
      </c>
      <c r="C18" s="9">
        <v>3417481.27</v>
      </c>
      <c r="D18" s="9">
        <f t="shared" ref="D18:D24" si="5">B18+C18</f>
        <v>30949105.859999999</v>
      </c>
      <c r="E18" s="9">
        <v>9302069.3200000003</v>
      </c>
      <c r="F18" s="9">
        <v>9302069.3200000003</v>
      </c>
      <c r="G18" s="9">
        <f t="shared" si="4"/>
        <v>21647036.539999999</v>
      </c>
    </row>
    <row r="19" spans="1:7">
      <c r="A19" s="18" t="s">
        <v>324</v>
      </c>
      <c r="B19" s="9">
        <v>1792682.26</v>
      </c>
      <c r="C19" s="9">
        <v>0</v>
      </c>
      <c r="D19" s="9">
        <f t="shared" si="5"/>
        <v>1792682.26</v>
      </c>
      <c r="E19" s="9">
        <v>536022.18000000005</v>
      </c>
      <c r="F19" s="9">
        <v>536022.18000000005</v>
      </c>
      <c r="G19" s="9">
        <f t="shared" si="4"/>
        <v>1256660.08</v>
      </c>
    </row>
    <row r="20" spans="1:7">
      <c r="A20" s="18" t="s">
        <v>325</v>
      </c>
      <c r="B20" s="9">
        <v>10668583.189999999</v>
      </c>
      <c r="C20" s="9">
        <v>0</v>
      </c>
      <c r="D20" s="9">
        <f t="shared" si="5"/>
        <v>10668583.189999999</v>
      </c>
      <c r="E20" s="9">
        <v>2037649.45</v>
      </c>
      <c r="F20" s="9">
        <v>2037649.45</v>
      </c>
      <c r="G20" s="9">
        <f t="shared" si="4"/>
        <v>8630933.7400000002</v>
      </c>
    </row>
    <row r="21" spans="1:7">
      <c r="A21" s="18" t="s">
        <v>326</v>
      </c>
      <c r="B21" s="9">
        <v>635336.38</v>
      </c>
      <c r="C21" s="9">
        <v>0</v>
      </c>
      <c r="D21" s="9">
        <f t="shared" si="5"/>
        <v>635336.38</v>
      </c>
      <c r="E21" s="9">
        <v>169807.26</v>
      </c>
      <c r="F21" s="9">
        <v>169807.26</v>
      </c>
      <c r="G21" s="9">
        <f t="shared" si="4"/>
        <v>465529.12</v>
      </c>
    </row>
    <row r="22" spans="1:7">
      <c r="A22" s="18" t="s">
        <v>90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91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0999999999999996" customHeight="1">
      <c r="A25" s="20"/>
      <c r="B25" s="9"/>
      <c r="C25" s="9"/>
      <c r="D25" s="9"/>
      <c r="E25" s="9"/>
      <c r="F25" s="9"/>
      <c r="G25" s="9"/>
    </row>
    <row r="26" spans="1:7">
      <c r="A26" s="17" t="s">
        <v>83</v>
      </c>
      <c r="B26" s="8">
        <f>B5+B16</f>
        <v>107307551.00000001</v>
      </c>
      <c r="C26" s="8">
        <f t="shared" ref="C26:G26" si="6">C5+C16</f>
        <v>7756129.5399999991</v>
      </c>
      <c r="D26" s="8">
        <f t="shared" si="6"/>
        <v>115063680.53999999</v>
      </c>
      <c r="E26" s="8">
        <f t="shared" si="6"/>
        <v>23634947.780000001</v>
      </c>
      <c r="F26" s="8">
        <f t="shared" si="6"/>
        <v>23634947.780000001</v>
      </c>
      <c r="G26" s="8">
        <f t="shared" si="6"/>
        <v>91428732.75999999</v>
      </c>
    </row>
    <row r="27" spans="1:7" ht="5.0999999999999996" customHeight="1">
      <c r="A27" s="21"/>
      <c r="B27" s="10"/>
      <c r="C27" s="10"/>
      <c r="D27" s="10"/>
      <c r="E27" s="10"/>
      <c r="F27" s="10"/>
      <c r="G27" s="10"/>
    </row>
    <row r="29" spans="1:7">
      <c r="A29" s="53" t="s">
        <v>330</v>
      </c>
    </row>
  </sheetData>
  <mergeCells count="2">
    <mergeCell ref="A1:G1"/>
    <mergeCell ref="B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topLeftCell="A58" workbookViewId="0">
      <selection activeCell="A82" sqref="A82"/>
    </sheetView>
  </sheetViews>
  <sheetFormatPr baseColWidth="10" defaultRowHeight="11.25"/>
  <cols>
    <col min="1" max="1" width="5.83203125" style="11" customWidth="1"/>
    <col min="2" max="2" width="65.83203125" style="11" customWidth="1"/>
    <col min="3" max="8" width="17.83203125" style="11" customWidth="1"/>
    <col min="9" max="16384" width="12" style="11"/>
  </cols>
  <sheetData>
    <row r="1" spans="1:8" ht="45.95" customHeight="1">
      <c r="A1" s="73" t="s">
        <v>328</v>
      </c>
      <c r="B1" s="74"/>
      <c r="C1" s="74"/>
      <c r="D1" s="74"/>
      <c r="E1" s="74"/>
      <c r="F1" s="74"/>
      <c r="G1" s="74"/>
      <c r="H1" s="75"/>
    </row>
    <row r="2" spans="1:8" ht="12" customHeight="1">
      <c r="A2" s="78"/>
      <c r="B2" s="79"/>
      <c r="C2" s="77" t="s">
        <v>0</v>
      </c>
      <c r="D2" s="77"/>
      <c r="E2" s="77"/>
      <c r="F2" s="77"/>
      <c r="G2" s="77"/>
      <c r="H2" s="43"/>
    </row>
    <row r="3" spans="1:8" ht="22.5">
      <c r="A3" s="80" t="s">
        <v>1</v>
      </c>
      <c r="B3" s="81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0999999999999996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82" t="s">
        <v>94</v>
      </c>
      <c r="B5" s="83"/>
      <c r="C5" s="8">
        <f>C6+C16+C25+C36</f>
        <v>63690699</v>
      </c>
      <c r="D5" s="8">
        <f t="shared" ref="D5:H5" si="0">D6+D16+D25+D36</f>
        <v>4314903.2699999996</v>
      </c>
      <c r="E5" s="8">
        <f t="shared" si="0"/>
        <v>68005602.269999996</v>
      </c>
      <c r="F5" s="8">
        <f t="shared" si="0"/>
        <v>10577452.99</v>
      </c>
      <c r="G5" s="8">
        <f t="shared" si="0"/>
        <v>10577452.99</v>
      </c>
      <c r="H5" s="8">
        <f t="shared" si="0"/>
        <v>57428149.279999994</v>
      </c>
    </row>
    <row r="6" spans="1:8" ht="12.75" customHeight="1">
      <c r="A6" s="67" t="s">
        <v>95</v>
      </c>
      <c r="B6" s="68"/>
      <c r="C6" s="8">
        <f>SUM(C7:C14)</f>
        <v>635336.38</v>
      </c>
      <c r="D6" s="8">
        <f t="shared" ref="D6:H6" si="1">SUM(D7:D14)</f>
        <v>0</v>
      </c>
      <c r="E6" s="8">
        <f t="shared" si="1"/>
        <v>635336.38</v>
      </c>
      <c r="F6" s="8">
        <f t="shared" si="1"/>
        <v>142892.01</v>
      </c>
      <c r="G6" s="8">
        <f t="shared" si="1"/>
        <v>142892.01</v>
      </c>
      <c r="H6" s="8">
        <f t="shared" si="1"/>
        <v>492444.37</v>
      </c>
    </row>
    <row r="7" spans="1:8">
      <c r="A7" s="46" t="s">
        <v>263</v>
      </c>
      <c r="B7" s="40" t="s">
        <v>96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>
      <c r="A8" s="46" t="s">
        <v>264</v>
      </c>
      <c r="B8" s="40" t="s">
        <v>97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>
      <c r="A9" s="46" t="s">
        <v>265</v>
      </c>
      <c r="B9" s="40" t="s">
        <v>98</v>
      </c>
      <c r="C9" s="9">
        <v>635336.38</v>
      </c>
      <c r="D9" s="9">
        <v>0</v>
      </c>
      <c r="E9" s="9">
        <f t="shared" si="2"/>
        <v>635336.38</v>
      </c>
      <c r="F9" s="9">
        <v>142892.01</v>
      </c>
      <c r="G9" s="9">
        <v>142892.01</v>
      </c>
      <c r="H9" s="9">
        <f t="shared" si="3"/>
        <v>492444.37</v>
      </c>
    </row>
    <row r="10" spans="1:8">
      <c r="A10" s="46" t="s">
        <v>266</v>
      </c>
      <c r="B10" s="40" t="s">
        <v>99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>
      <c r="A11" s="46" t="s">
        <v>267</v>
      </c>
      <c r="B11" s="40" t="s">
        <v>100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>
      <c r="A12" s="46" t="s">
        <v>268</v>
      </c>
      <c r="B12" s="40" t="s">
        <v>101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>
      <c r="A13" s="46" t="s">
        <v>269</v>
      </c>
      <c r="B13" s="40" t="s">
        <v>102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>
      <c r="A14" s="46" t="s">
        <v>270</v>
      </c>
      <c r="B14" s="40" t="s">
        <v>103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0999999999999996" customHeight="1">
      <c r="A15" s="47"/>
      <c r="B15" s="39"/>
      <c r="C15" s="8"/>
      <c r="D15" s="8"/>
      <c r="E15" s="8"/>
      <c r="F15" s="8"/>
      <c r="G15" s="8"/>
      <c r="H15" s="8"/>
    </row>
    <row r="16" spans="1:8" ht="12.75">
      <c r="A16" s="67" t="s">
        <v>104</v>
      </c>
      <c r="B16" s="84"/>
      <c r="C16" s="8">
        <f>SUM(C17:C23)</f>
        <v>63055362.619999997</v>
      </c>
      <c r="D16" s="8">
        <f t="shared" ref="D16:G16" si="4">SUM(D17:D23)</f>
        <v>4314903.2699999996</v>
      </c>
      <c r="E16" s="8">
        <f t="shared" si="4"/>
        <v>67370265.890000001</v>
      </c>
      <c r="F16" s="8">
        <f t="shared" si="4"/>
        <v>10434560.98</v>
      </c>
      <c r="G16" s="8">
        <f t="shared" si="4"/>
        <v>10434560.98</v>
      </c>
      <c r="H16" s="8">
        <f t="shared" si="3"/>
        <v>56935704.909999996</v>
      </c>
    </row>
    <row r="17" spans="1:8">
      <c r="A17" s="46" t="s">
        <v>271</v>
      </c>
      <c r="B17" s="40" t="s">
        <v>105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>
      <c r="A18" s="46" t="s">
        <v>272</v>
      </c>
      <c r="B18" s="40" t="s">
        <v>106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>
      <c r="A19" s="46" t="s">
        <v>273</v>
      </c>
      <c r="B19" s="40" t="s">
        <v>107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>
      <c r="A20" s="46" t="s">
        <v>274</v>
      </c>
      <c r="B20" s="40" t="s">
        <v>108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>
      <c r="A21" s="46" t="s">
        <v>275</v>
      </c>
      <c r="B21" s="40" t="s">
        <v>109</v>
      </c>
      <c r="C21" s="9">
        <v>63055362.619999997</v>
      </c>
      <c r="D21" s="9">
        <v>4314903.2699999996</v>
      </c>
      <c r="E21" s="9">
        <f t="shared" si="5"/>
        <v>67370265.890000001</v>
      </c>
      <c r="F21" s="9">
        <v>10434560.98</v>
      </c>
      <c r="G21" s="9">
        <v>10434560.98</v>
      </c>
      <c r="H21" s="9">
        <f t="shared" si="3"/>
        <v>56935704.909999996</v>
      </c>
    </row>
    <row r="22" spans="1:8">
      <c r="A22" s="46" t="s">
        <v>276</v>
      </c>
      <c r="B22" s="40" t="s">
        <v>110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>
      <c r="A23" s="46" t="s">
        <v>277</v>
      </c>
      <c r="B23" s="40" t="s">
        <v>111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0999999999999996" customHeight="1">
      <c r="A24" s="47"/>
      <c r="B24" s="39"/>
      <c r="C24" s="8"/>
      <c r="D24" s="8"/>
      <c r="E24" s="8"/>
      <c r="F24" s="8"/>
      <c r="G24" s="8"/>
      <c r="H24" s="8"/>
    </row>
    <row r="25" spans="1:8" ht="12.75">
      <c r="A25" s="67" t="s">
        <v>112</v>
      </c>
      <c r="B25" s="84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>
      <c r="A26" s="46" t="s">
        <v>278</v>
      </c>
      <c r="B26" s="40" t="s">
        <v>113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>
      <c r="A27" s="46" t="s">
        <v>279</v>
      </c>
      <c r="B27" s="40" t="s">
        <v>114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>
      <c r="A28" s="46" t="s">
        <v>280</v>
      </c>
      <c r="B28" s="40" t="s">
        <v>115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>
      <c r="A29" s="46" t="s">
        <v>281</v>
      </c>
      <c r="B29" s="40" t="s">
        <v>116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>
      <c r="A30" s="46" t="s">
        <v>282</v>
      </c>
      <c r="B30" s="40" t="s">
        <v>117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>
      <c r="A31" s="46" t="s">
        <v>283</v>
      </c>
      <c r="B31" s="40" t="s">
        <v>118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>
      <c r="A32" s="46" t="s">
        <v>284</v>
      </c>
      <c r="B32" s="40" t="s">
        <v>119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>
      <c r="A33" s="46" t="s">
        <v>285</v>
      </c>
      <c r="B33" s="40" t="s">
        <v>120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>
      <c r="A34" s="46" t="s">
        <v>286</v>
      </c>
      <c r="B34" s="40" t="s">
        <v>121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0999999999999996" customHeight="1">
      <c r="A35" s="47"/>
      <c r="B35" s="39"/>
      <c r="C35" s="8"/>
      <c r="D35" s="8"/>
      <c r="E35" s="8"/>
      <c r="F35" s="8"/>
      <c r="G35" s="8"/>
      <c r="H35" s="8"/>
    </row>
    <row r="36" spans="1:8" ht="12.75">
      <c r="A36" s="67" t="s">
        <v>122</v>
      </c>
      <c r="B36" s="84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46" t="s">
        <v>287</v>
      </c>
      <c r="B37" s="40" t="s">
        <v>123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2.5">
      <c r="A38" s="46" t="s">
        <v>288</v>
      </c>
      <c r="B38" s="48" t="s">
        <v>124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>
      <c r="A39" s="46" t="s">
        <v>289</v>
      </c>
      <c r="B39" s="40" t="s">
        <v>125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>
      <c r="A40" s="46" t="s">
        <v>290</v>
      </c>
      <c r="B40" s="40" t="s">
        <v>126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0999999999999996" customHeight="1">
      <c r="A41" s="47"/>
      <c r="B41" s="39"/>
      <c r="C41" s="8"/>
      <c r="D41" s="8"/>
      <c r="E41" s="8"/>
      <c r="F41" s="8"/>
      <c r="G41" s="8"/>
      <c r="H41" s="8"/>
    </row>
    <row r="42" spans="1:8" ht="12.75">
      <c r="A42" s="67" t="s">
        <v>127</v>
      </c>
      <c r="B42" s="84"/>
      <c r="C42" s="8">
        <f>C43+C53+C62+C73</f>
        <v>43616852</v>
      </c>
      <c r="D42" s="8">
        <f t="shared" ref="D42:G42" si="10">D43+D53+D62+D73</f>
        <v>3441226.27</v>
      </c>
      <c r="E42" s="8">
        <f t="shared" si="10"/>
        <v>47058078.270000003</v>
      </c>
      <c r="F42" s="8">
        <f t="shared" si="10"/>
        <v>13057494.789999999</v>
      </c>
      <c r="G42" s="8">
        <f t="shared" si="10"/>
        <v>13057494.789999999</v>
      </c>
      <c r="H42" s="8">
        <f t="shared" si="3"/>
        <v>34000583.480000004</v>
      </c>
    </row>
    <row r="43" spans="1:8" ht="12.75">
      <c r="A43" s="67" t="s">
        <v>95</v>
      </c>
      <c r="B43" s="84"/>
      <c r="C43" s="8">
        <f>SUM(C44:C51)</f>
        <v>635336.38</v>
      </c>
      <c r="D43" s="8">
        <f t="shared" ref="D43:G43" si="11">SUM(D44:D51)</f>
        <v>0</v>
      </c>
      <c r="E43" s="8">
        <f t="shared" si="11"/>
        <v>635336.38</v>
      </c>
      <c r="F43" s="8">
        <f t="shared" si="11"/>
        <v>169807.26</v>
      </c>
      <c r="G43" s="8">
        <f t="shared" si="11"/>
        <v>169807.26</v>
      </c>
      <c r="H43" s="8">
        <f t="shared" si="3"/>
        <v>465529.12</v>
      </c>
    </row>
    <row r="44" spans="1:8">
      <c r="A44" s="46" t="s">
        <v>291</v>
      </c>
      <c r="B44" s="40" t="s">
        <v>96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>
      <c r="A45" s="46" t="s">
        <v>292</v>
      </c>
      <c r="B45" s="40" t="s">
        <v>97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>
      <c r="A46" s="46" t="s">
        <v>293</v>
      </c>
      <c r="B46" s="40" t="s">
        <v>98</v>
      </c>
      <c r="C46" s="9">
        <v>635336.38</v>
      </c>
      <c r="D46" s="9">
        <v>0</v>
      </c>
      <c r="E46" s="9">
        <f t="shared" si="12"/>
        <v>635336.38</v>
      </c>
      <c r="F46" s="9">
        <v>169807.26</v>
      </c>
      <c r="G46" s="9">
        <v>169807.26</v>
      </c>
      <c r="H46" s="9">
        <f t="shared" si="3"/>
        <v>465529.12</v>
      </c>
    </row>
    <row r="47" spans="1:8">
      <c r="A47" s="46" t="s">
        <v>294</v>
      </c>
      <c r="B47" s="40" t="s">
        <v>99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>
      <c r="A48" s="46" t="s">
        <v>295</v>
      </c>
      <c r="B48" s="40" t="s">
        <v>100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>
      <c r="A49" s="46" t="s">
        <v>296</v>
      </c>
      <c r="B49" s="40" t="s">
        <v>101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>
      <c r="A50" s="46" t="s">
        <v>297</v>
      </c>
      <c r="B50" s="40" t="s">
        <v>102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>
      <c r="A51" s="46" t="s">
        <v>298</v>
      </c>
      <c r="B51" s="40" t="s">
        <v>103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0999999999999996" customHeight="1">
      <c r="A52" s="47"/>
      <c r="B52" s="39"/>
      <c r="C52" s="8"/>
      <c r="D52" s="8"/>
      <c r="E52" s="8"/>
      <c r="F52" s="8"/>
      <c r="G52" s="8"/>
      <c r="H52" s="8"/>
    </row>
    <row r="53" spans="1:8" ht="12.75">
      <c r="A53" s="67" t="s">
        <v>104</v>
      </c>
      <c r="B53" s="84"/>
      <c r="C53" s="8">
        <f>SUM(C54:C60)</f>
        <v>42981515.619999997</v>
      </c>
      <c r="D53" s="8">
        <f t="shared" ref="D53:G53" si="13">SUM(D54:D60)</f>
        <v>3441226.27</v>
      </c>
      <c r="E53" s="8">
        <f t="shared" si="13"/>
        <v>46422741.890000001</v>
      </c>
      <c r="F53" s="8">
        <f t="shared" si="13"/>
        <v>12887687.529999999</v>
      </c>
      <c r="G53" s="8">
        <f t="shared" si="13"/>
        <v>12887687.529999999</v>
      </c>
      <c r="H53" s="8">
        <f t="shared" si="3"/>
        <v>33535054.359999999</v>
      </c>
    </row>
    <row r="54" spans="1:8">
      <c r="A54" s="46" t="s">
        <v>299</v>
      </c>
      <c r="B54" s="40" t="s">
        <v>105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>
      <c r="A55" s="46" t="s">
        <v>300</v>
      </c>
      <c r="B55" s="40" t="s">
        <v>106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>
      <c r="A56" s="46" t="s">
        <v>301</v>
      </c>
      <c r="B56" s="40" t="s">
        <v>107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>
      <c r="A57" s="46" t="s">
        <v>302</v>
      </c>
      <c r="B57" s="40" t="s">
        <v>108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>
      <c r="A58" s="46" t="s">
        <v>303</v>
      </c>
      <c r="B58" s="40" t="s">
        <v>109</v>
      </c>
      <c r="C58" s="9">
        <v>42981515.619999997</v>
      </c>
      <c r="D58" s="9">
        <v>3441226.27</v>
      </c>
      <c r="E58" s="9">
        <f t="shared" si="14"/>
        <v>46422741.890000001</v>
      </c>
      <c r="F58" s="9">
        <v>12887687.529999999</v>
      </c>
      <c r="G58" s="9">
        <v>12887687.529999999</v>
      </c>
      <c r="H58" s="9">
        <f t="shared" si="3"/>
        <v>33535054.359999999</v>
      </c>
    </row>
    <row r="59" spans="1:8">
      <c r="A59" s="46" t="s">
        <v>304</v>
      </c>
      <c r="B59" s="40" t="s">
        <v>110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>
      <c r="A60" s="46" t="s">
        <v>305</v>
      </c>
      <c r="B60" s="40" t="s">
        <v>111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0999999999999996" customHeight="1">
      <c r="A61" s="47"/>
      <c r="B61" s="39"/>
      <c r="C61" s="8"/>
      <c r="D61" s="8"/>
      <c r="E61" s="8"/>
      <c r="F61" s="8"/>
      <c r="G61" s="8"/>
      <c r="H61" s="8"/>
    </row>
    <row r="62" spans="1:8" ht="12.75">
      <c r="A62" s="67" t="s">
        <v>112</v>
      </c>
      <c r="B62" s="84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>
      <c r="A63" s="46" t="s">
        <v>306</v>
      </c>
      <c r="B63" s="40" t="s">
        <v>113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>
      <c r="A64" s="46" t="s">
        <v>307</v>
      </c>
      <c r="B64" s="40" t="s">
        <v>114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>
      <c r="A65" s="46" t="s">
        <v>308</v>
      </c>
      <c r="B65" s="40" t="s">
        <v>115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>
      <c r="A66" s="46" t="s">
        <v>309</v>
      </c>
      <c r="B66" s="40" t="s">
        <v>116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>
      <c r="A67" s="46" t="s">
        <v>310</v>
      </c>
      <c r="B67" s="40" t="s">
        <v>117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>
      <c r="A68" s="46" t="s">
        <v>311</v>
      </c>
      <c r="B68" s="40" t="s">
        <v>118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>
      <c r="A69" s="46" t="s">
        <v>312</v>
      </c>
      <c r="B69" s="40" t="s">
        <v>119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>
      <c r="A70" s="46" t="s">
        <v>313</v>
      </c>
      <c r="B70" s="40" t="s">
        <v>120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>
      <c r="A71" s="46" t="s">
        <v>314</v>
      </c>
      <c r="B71" s="40" t="s">
        <v>121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0999999999999996" customHeight="1">
      <c r="A72" s="47"/>
      <c r="B72" s="39"/>
      <c r="C72" s="8"/>
      <c r="D72" s="8"/>
      <c r="E72" s="8"/>
      <c r="F72" s="8"/>
      <c r="G72" s="8"/>
      <c r="H72" s="8"/>
    </row>
    <row r="73" spans="1:8" ht="12.75">
      <c r="A73" s="67" t="s">
        <v>122</v>
      </c>
      <c r="B73" s="84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46" t="s">
        <v>315</v>
      </c>
      <c r="B74" s="40" t="s">
        <v>123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2.5">
      <c r="A75" s="46" t="s">
        <v>316</v>
      </c>
      <c r="B75" s="48" t="s">
        <v>124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>
      <c r="A76" s="46" t="s">
        <v>317</v>
      </c>
      <c r="B76" s="40" t="s">
        <v>125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>
      <c r="A77" s="46" t="s">
        <v>318</v>
      </c>
      <c r="B77" s="40" t="s">
        <v>126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0999999999999996" customHeight="1">
      <c r="A78" s="47"/>
      <c r="B78" s="39"/>
      <c r="C78" s="8"/>
      <c r="D78" s="8"/>
      <c r="E78" s="8"/>
      <c r="F78" s="8"/>
      <c r="G78" s="8"/>
      <c r="H78" s="8"/>
    </row>
    <row r="79" spans="1:8" ht="12.75">
      <c r="A79" s="67" t="s">
        <v>83</v>
      </c>
      <c r="B79" s="84"/>
      <c r="C79" s="8">
        <f>C5+C42</f>
        <v>107307551</v>
      </c>
      <c r="D79" s="8">
        <f t="shared" ref="D79:H79" si="20">D5+D42</f>
        <v>7756129.5399999991</v>
      </c>
      <c r="E79" s="8">
        <f t="shared" si="20"/>
        <v>115063680.53999999</v>
      </c>
      <c r="F79" s="8">
        <f t="shared" si="20"/>
        <v>23634947.780000001</v>
      </c>
      <c r="G79" s="8">
        <f t="shared" si="20"/>
        <v>23634947.780000001</v>
      </c>
      <c r="H79" s="8">
        <f t="shared" si="20"/>
        <v>91428732.75999999</v>
      </c>
    </row>
    <row r="80" spans="1:8" ht="5.0999999999999996" customHeight="1">
      <c r="A80" s="50"/>
      <c r="B80" s="49"/>
      <c r="C80" s="24"/>
      <c r="D80" s="24"/>
      <c r="E80" s="24"/>
      <c r="F80" s="24"/>
      <c r="G80" s="24"/>
      <c r="H80" s="24"/>
    </row>
    <row r="82" spans="1:1">
      <c r="A82" s="54" t="s">
        <v>330</v>
      </c>
    </row>
  </sheetData>
  <mergeCells count="15"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  <mergeCell ref="C2:G2"/>
    <mergeCell ref="A1:H1"/>
    <mergeCell ref="A2:B2"/>
    <mergeCell ref="A3:B3"/>
    <mergeCell ref="A5:B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F32" sqref="F32"/>
    </sheetView>
  </sheetViews>
  <sheetFormatPr baseColWidth="10" defaultRowHeight="11.25"/>
  <cols>
    <col min="1" max="1" width="56.83203125" style="11" customWidth="1"/>
    <col min="2" max="7" width="16.83203125" style="11" customWidth="1"/>
    <col min="8" max="16384" width="12" style="11"/>
  </cols>
  <sheetData>
    <row r="1" spans="1:7" ht="56.1" customHeight="1">
      <c r="A1" s="73" t="s">
        <v>329</v>
      </c>
      <c r="B1" s="85"/>
      <c r="C1" s="85"/>
      <c r="D1" s="85"/>
      <c r="E1" s="85"/>
      <c r="F1" s="85"/>
      <c r="G1" s="86"/>
    </row>
    <row r="2" spans="1:7">
      <c r="A2" s="22"/>
      <c r="B2" s="76" t="s">
        <v>0</v>
      </c>
      <c r="C2" s="76"/>
      <c r="D2" s="76"/>
      <c r="E2" s="76"/>
      <c r="F2" s="76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128</v>
      </c>
      <c r="F3" s="14" t="s">
        <v>86</v>
      </c>
      <c r="G3" s="26" t="s">
        <v>7</v>
      </c>
    </row>
    <row r="4" spans="1:7">
      <c r="A4" s="27" t="s">
        <v>129</v>
      </c>
      <c r="B4" s="28">
        <f>B5+B6+B7+B10+B11+B14</f>
        <v>41728562.579999998</v>
      </c>
      <c r="C4" s="28">
        <f t="shared" ref="C4:G4" si="0">C5+C6+C7+C10+C11+C14</f>
        <v>2680125.0699999998</v>
      </c>
      <c r="D4" s="28">
        <f t="shared" si="0"/>
        <v>44408687.649999999</v>
      </c>
      <c r="E4" s="28">
        <f t="shared" si="0"/>
        <v>9687552.0199999996</v>
      </c>
      <c r="F4" s="28">
        <f t="shared" si="0"/>
        <v>9687552.0199999996</v>
      </c>
      <c r="G4" s="28">
        <f t="shared" si="0"/>
        <v>34721135.629999995</v>
      </c>
    </row>
    <row r="5" spans="1:7">
      <c r="A5" s="29" t="s">
        <v>130</v>
      </c>
      <c r="B5" s="9">
        <v>41728562.579999998</v>
      </c>
      <c r="C5" s="9">
        <v>2680125.0699999998</v>
      </c>
      <c r="D5" s="8">
        <f>B5+C5</f>
        <v>44408687.649999999</v>
      </c>
      <c r="E5" s="9">
        <v>9687552.0199999996</v>
      </c>
      <c r="F5" s="9">
        <v>9687552.0199999996</v>
      </c>
      <c r="G5" s="8">
        <f>D5-E5</f>
        <v>34721135.629999995</v>
      </c>
    </row>
    <row r="6" spans="1:7">
      <c r="A6" s="29" t="s">
        <v>131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>
      <c r="A7" s="29" t="s">
        <v>132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>
      <c r="A8" s="23" t="s">
        <v>133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>
      <c r="A9" s="23" t="s">
        <v>134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>
      <c r="A10" s="29" t="s">
        <v>135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2.5">
      <c r="A11" s="29" t="s">
        <v>136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>
      <c r="A12" s="23" t="s">
        <v>137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>
      <c r="A13" s="23" t="s">
        <v>138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>
      <c r="A14" s="29" t="s">
        <v>139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0999999999999996" customHeight="1">
      <c r="A15" s="29"/>
      <c r="B15" s="9"/>
      <c r="C15" s="9"/>
      <c r="D15" s="9"/>
      <c r="E15" s="9"/>
      <c r="F15" s="9"/>
      <c r="G15" s="9"/>
    </row>
    <row r="16" spans="1:7">
      <c r="A16" s="19" t="s">
        <v>140</v>
      </c>
      <c r="B16" s="8">
        <f>B17+B18+B19+B22+B23+B26</f>
        <v>37709316</v>
      </c>
      <c r="C16" s="8">
        <f t="shared" ref="C16:G16" si="6">C17+C18+C19+C22+C23+C26</f>
        <v>0</v>
      </c>
      <c r="D16" s="8">
        <f t="shared" si="6"/>
        <v>37709316</v>
      </c>
      <c r="E16" s="8">
        <f t="shared" si="6"/>
        <v>9320663.7200000007</v>
      </c>
      <c r="F16" s="8">
        <f t="shared" si="6"/>
        <v>9320663.7200000007</v>
      </c>
      <c r="G16" s="8">
        <f t="shared" si="6"/>
        <v>28388652.280000001</v>
      </c>
    </row>
    <row r="17" spans="1:7">
      <c r="A17" s="29" t="s">
        <v>130</v>
      </c>
      <c r="B17" s="9">
        <v>37709316</v>
      </c>
      <c r="C17" s="9">
        <v>0</v>
      </c>
      <c r="D17" s="8">
        <f t="shared" ref="D17:D18" si="7">B17+C17</f>
        <v>37709316</v>
      </c>
      <c r="E17" s="9">
        <v>9320663.7200000007</v>
      </c>
      <c r="F17" s="9">
        <v>9320663.7200000007</v>
      </c>
      <c r="G17" s="8">
        <f t="shared" ref="G17:G26" si="8">D17-E17</f>
        <v>28388652.280000001</v>
      </c>
    </row>
    <row r="18" spans="1:7">
      <c r="A18" s="29" t="s">
        <v>131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>
      <c r="A19" s="29" t="s">
        <v>132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>
      <c r="A20" s="23" t="s">
        <v>133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>
      <c r="A21" s="23" t="s">
        <v>134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>
      <c r="A22" s="29" t="s">
        <v>135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2.5">
      <c r="A23" s="29" t="s">
        <v>136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>
      <c r="A24" s="23" t="s">
        <v>137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>
      <c r="A25" s="23" t="s">
        <v>138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>
      <c r="A26" s="29" t="s">
        <v>139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>
      <c r="A27" s="19" t="s">
        <v>141</v>
      </c>
      <c r="B27" s="8">
        <f>B4+B16</f>
        <v>79437878.579999998</v>
      </c>
      <c r="C27" s="8">
        <f t="shared" ref="C27:G27" si="13">C4+C16</f>
        <v>2680125.0699999998</v>
      </c>
      <c r="D27" s="8">
        <f t="shared" si="13"/>
        <v>82118003.650000006</v>
      </c>
      <c r="E27" s="8">
        <f t="shared" si="13"/>
        <v>19008215.740000002</v>
      </c>
      <c r="F27" s="8">
        <f t="shared" si="13"/>
        <v>19008215.740000002</v>
      </c>
      <c r="G27" s="8">
        <f t="shared" si="13"/>
        <v>63109787.909999996</v>
      </c>
    </row>
    <row r="28" spans="1:7" ht="5.0999999999999996" customHeight="1">
      <c r="A28" s="30"/>
      <c r="B28" s="10"/>
      <c r="C28" s="10"/>
      <c r="D28" s="10"/>
      <c r="E28" s="10"/>
      <c r="F28" s="10"/>
      <c r="G28" s="10"/>
    </row>
    <row r="30" spans="1:7">
      <c r="A30" s="55" t="s">
        <v>330</v>
      </c>
    </row>
  </sheetData>
  <mergeCells count="2">
    <mergeCell ref="A1:G1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2021-04-16T20:48:59Z</cp:lastPrinted>
  <dcterms:created xsi:type="dcterms:W3CDTF">2017-01-11T17:22:36Z</dcterms:created>
  <dcterms:modified xsi:type="dcterms:W3CDTF">2021-04-16T20:49:35Z</dcterms:modified>
</cp:coreProperties>
</file>