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ESUPUESTARIA\"/>
    </mc:Choice>
  </mc:AlternateContent>
  <xr:revisionPtr revIDLastSave="0" documentId="8_{DC929014-1FC4-4D40-B40E-CA31C3EFDC81}" xr6:coauthVersionLast="36" xr6:coauthVersionMax="36" xr10:uidLastSave="{00000000-0000-0000-0000-000000000000}"/>
  <bookViews>
    <workbookView xWindow="0" yWindow="0" windowWidth="16170" windowHeight="5955" tabRatio="787" activeTab="3" xr2:uid="{7285EB63-3606-49C3-AA1B-64B8AB0C7500}"/>
  </bookViews>
  <sheets>
    <sheet name="EAI" sheetId="1" r:id="rId1"/>
    <sheet name="EAI COMPLEMENTARIO" sheetId="2" r:id="rId2"/>
    <sheet name="COG" sheetId="29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9" r:id="rId9"/>
    <sheet name="GCP" sheetId="10" r:id="rId10"/>
    <sheet name="PPI" sheetId="26" r:id="rId11"/>
    <sheet name="IR" sheetId="18" r:id="rId12"/>
    <sheet name="IPF" sheetId="14" r:id="rId13"/>
    <sheet name="DGTOF" sheetId="13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_FilterDatabase" localSheetId="5" hidden="1">CFG!$A$4:$G$42</definedName>
    <definedName name="_xlnm._FilterDatabase" localSheetId="3" hidden="1">CTG!$A$4:$G$16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EAI!$A$1:$G$53</definedName>
    <definedName name="_xlnm.Print_Area" localSheetId="1">'EAI COMPLEMENTARIO'!$B$1:$I$32</definedName>
    <definedName name="_xlnm.Print_Area" localSheetId="8">FFF!$A$1:$F$51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8" l="1"/>
  <c r="I16" i="18"/>
  <c r="G16" i="18"/>
  <c r="J12" i="18"/>
  <c r="I12" i="18"/>
  <c r="G12" i="18"/>
  <c r="J6" i="18"/>
  <c r="I6" i="18"/>
  <c r="G6" i="18"/>
  <c r="J20" i="18"/>
  <c r="I20" i="18"/>
  <c r="G20" i="18"/>
  <c r="H23" i="18" l="1"/>
  <c r="I23" i="18"/>
  <c r="J23" i="18"/>
  <c r="F23" i="18"/>
  <c r="J36" i="26"/>
  <c r="K36" i="26"/>
  <c r="I36" i="26" l="1"/>
  <c r="H38" i="26" l="1"/>
  <c r="I38" i="26"/>
  <c r="J38" i="26"/>
  <c r="K38" i="26"/>
  <c r="G38" i="26"/>
  <c r="E38" i="5" l="1"/>
  <c r="E40" i="5"/>
  <c r="E42" i="5"/>
  <c r="F12" i="2"/>
  <c r="G23" i="18" l="1"/>
  <c r="D8" i="10" l="1"/>
  <c r="D14" i="9" l="1"/>
  <c r="C14" i="9"/>
  <c r="D16" i="5" l="1"/>
  <c r="C9" i="6" s="1"/>
  <c r="I12" i="2"/>
  <c r="C21" i="6" l="1"/>
  <c r="G12" i="10"/>
  <c r="G8" i="10"/>
  <c r="D21" i="10"/>
  <c r="G21" i="10" s="1"/>
  <c r="D20" i="10"/>
  <c r="G20" i="10" s="1"/>
  <c r="D13" i="10"/>
  <c r="G13" i="10" s="1"/>
  <c r="D11" i="10"/>
  <c r="G11" i="10" s="1"/>
  <c r="G35" i="1" l="1"/>
  <c r="G34" i="1"/>
  <c r="D35" i="1"/>
  <c r="D34" i="1"/>
  <c r="D12" i="1"/>
  <c r="D13" i="1"/>
  <c r="D11" i="1"/>
  <c r="G12" i="1"/>
  <c r="G13" i="1"/>
  <c r="G11" i="1"/>
  <c r="C7" i="10" l="1"/>
  <c r="D7" i="10"/>
  <c r="E7" i="10"/>
  <c r="F7" i="10"/>
  <c r="G7" i="10"/>
  <c r="B7" i="10"/>
  <c r="B21" i="6"/>
  <c r="B9" i="6"/>
  <c r="C19" i="10" l="1"/>
  <c r="D19" i="10"/>
  <c r="E19" i="10"/>
  <c r="F19" i="10"/>
  <c r="G19" i="10"/>
  <c r="B19" i="10"/>
  <c r="D10" i="10"/>
  <c r="E10" i="10"/>
  <c r="F10" i="10"/>
  <c r="G10" i="10"/>
  <c r="B10" i="10"/>
  <c r="C10" i="10"/>
  <c r="B37" i="10" l="1"/>
  <c r="G37" i="10" l="1"/>
  <c r="F37" i="10"/>
  <c r="E37" i="10"/>
  <c r="D37" i="10"/>
  <c r="C37" i="10"/>
  <c r="G6" i="10"/>
  <c r="F6" i="10"/>
  <c r="E6" i="10"/>
  <c r="D6" i="10"/>
  <c r="C6" i="10"/>
  <c r="B6" i="10"/>
  <c r="D35" i="9" l="1"/>
  <c r="C35" i="9"/>
  <c r="B35" i="9"/>
  <c r="D27" i="9"/>
  <c r="C27" i="9"/>
  <c r="B27" i="9"/>
  <c r="B14" i="9"/>
  <c r="D3" i="9"/>
  <c r="C3" i="9"/>
  <c r="B3" i="9"/>
  <c r="B39" i="9" l="1"/>
  <c r="C24" i="9"/>
  <c r="D24" i="9"/>
  <c r="C39" i="9"/>
  <c r="D39" i="9"/>
  <c r="B24" i="9"/>
  <c r="B16" i="6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6" i="4"/>
  <c r="E16" i="4"/>
  <c r="C16" i="4"/>
  <c r="B16" i="4"/>
  <c r="D14" i="4"/>
  <c r="G14" i="4" s="1"/>
  <c r="D12" i="4"/>
  <c r="G12" i="4" s="1"/>
  <c r="D10" i="4"/>
  <c r="G10" i="4" s="1"/>
  <c r="D8" i="4"/>
  <c r="G8" i="4" s="1"/>
  <c r="D6" i="4"/>
  <c r="G6" i="4" s="1"/>
  <c r="F21" i="6" l="1"/>
  <c r="F9" i="6"/>
  <c r="F6" i="6" s="1"/>
  <c r="E9" i="6"/>
  <c r="E6" i="6" s="1"/>
  <c r="E21" i="6"/>
  <c r="E16" i="6" s="1"/>
  <c r="F16" i="6"/>
  <c r="B6" i="6"/>
  <c r="B42" i="6" s="1"/>
  <c r="E52" i="5"/>
  <c r="H52" i="5" s="1"/>
  <c r="E16" i="5"/>
  <c r="H16" i="5" s="1"/>
  <c r="G16" i="4"/>
  <c r="D16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<sst xmlns="http://schemas.openxmlformats.org/spreadsheetml/2006/main" count="874" uniqueCount="468">
  <si>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</si>
  <si>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</si>
  <si>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</si>
  <si>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</si>
  <si>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</si>
  <si>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</si>
  <si>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</si>
  <si>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</si>
  <si>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</si>
  <si>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</si>
  <si>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</si>
  <si>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</si>
  <si>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</si>
  <si>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</si>
  <si>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</si>
  <si>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</si>
  <si>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</si>
  <si>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</si>
  <si>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</si>
  <si>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</si>
  <si>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</si>
  <si>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</si>
  <si>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</si>
  <si>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</si>
  <si>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</si>
  <si>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</si>
  <si>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</si>
  <si>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</si>
  <si>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</si>
  <si>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</si>
  <si>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</si>
  <si>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t>Bajo protesta de decir verdad declaramos que los Estados Financieros y sus notas, son razonablemente correctos y son responsabilidad del emisor.</t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</si>
  <si>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</si>
  <si>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</si>
  <si>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</si>
  <si>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</si>
  <si>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</si>
  <si>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</si>
  <si>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</si>
  <si>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</si>
  <si>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</si>
  <si>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</si>
  <si>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</si>
  <si>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</si>
  <si>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</si>
  <si>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</si>
  <si>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</si>
  <si>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</si>
  <si>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</si>
  <si>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</si>
  <si>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</si>
  <si>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</si>
  <si>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</si>
  <si>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</si>
  <si>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</si>
  <si>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</si>
  <si>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</si>
  <si>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</si>
  <si>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</si>
  <si>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</si>
  <si>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</si>
  <si>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</si>
  <si>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</si>
  <si>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</si>
  <si>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</si>
  <si>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</si>
  <si>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</si>
  <si>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</si>
  <si>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</si>
  <si>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</si>
  <si>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</si>
  <si>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</si>
  <si>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</si>
  <si>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</si>
  <si>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</si>
  <si>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</si>
  <si>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</si>
  <si>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</si>
  <si>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</si>
  <si>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</si>
  <si>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</si>
  <si>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</si>
  <si>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</si>
  <si>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</si>
  <si>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</si>
  <si>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</si>
  <si>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</si>
  <si>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</si>
  <si>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</si>
  <si>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</si>
  <si>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</si>
  <si>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</si>
  <si>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</si>
  <si>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</si>
  <si>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</si>
  <si>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</si>
  <si>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</si>
  <si>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</si>
  <si>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</si>
  <si>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</si>
  <si>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</si>
  <si>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</si>
  <si>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</si>
  <si>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</si>
  <si>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</si>
  <si>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</si>
  <si>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</si>
  <si>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</si>
  <si>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</si>
  <si>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</si>
  <si>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</si>
  <si>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</si>
  <si>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</si>
  <si>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</si>
  <si>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</si>
  <si>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</si>
  <si>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</si>
  <si>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</si>
  <si>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</si>
  <si>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</si>
  <si>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</si>
  <si>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</si>
  <si>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</si>
  <si>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</si>
  <si>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</si>
  <si>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</si>
  <si>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</si>
  <si>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</si>
  <si>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</si>
  <si>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</si>
  <si>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</si>
  <si>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</si>
  <si>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</si>
  <si>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</si>
  <si>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</si>
  <si>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</si>
  <si>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</si>
  <si>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</si>
  <si>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</si>
  <si>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</si>
  <si>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</si>
  <si>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</si>
  <si>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</si>
  <si>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</si>
  <si>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</si>
  <si>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</si>
  <si>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</si>
  <si>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</si>
  <si>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</si>
  <si>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</si>
  <si>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</si>
  <si>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</si>
  <si>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</si>
  <si>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</si>
  <si>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</si>
  <si>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</si>
  <si>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</si>
  <si>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</si>
  <si>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</si>
  <si>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</si>
  <si>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</si>
  <si>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</si>
  <si>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</si>
  <si>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</si>
  <si>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</si>
  <si>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</si>
  <si>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</si>
  <si>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</si>
  <si>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</si>
  <si>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</si>
  <si>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</si>
  <si>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</si>
  <si>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</si>
  <si>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</si>
  <si>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</si>
  <si>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</si>
  <si>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</si>
  <si>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</si>
  <si>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</si>
  <si>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</si>
  <si>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</si>
  <si>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</si>
  <si>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</si>
  <si>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</si>
  <si>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</si>
  <si>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</si>
  <si>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</si>
  <si>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Estimado / Aprobado</t>
  </si>
  <si>
    <t>Recaudado / Pagado</t>
  </si>
  <si>
    <t>Rubros de Ingresos</t>
  </si>
  <si>
    <t>Ingresos por Ventas de Bienes y Servicios</t>
  </si>
  <si>
    <t>Capítulos de Gasto</t>
  </si>
  <si>
    <t xml:space="preserve">Participaciones y Aportaciones 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</si>
  <si>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</si>
  <si>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</si>
  <si>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</si>
  <si>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</si>
  <si>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</si>
  <si>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</si>
  <si>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</si>
  <si>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</si>
  <si>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</si>
  <si>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</si>
  <si>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</si>
  <si>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</si>
  <si>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</si>
  <si>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</si>
  <si>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</si>
  <si>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</si>
  <si>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</si>
  <si>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</si>
  <si>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</si>
  <si>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</si>
  <si>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</si>
  <si>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</si>
  <si>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</si>
  <si>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</si>
  <si>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</si>
  <si>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</si>
  <si>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</si>
  <si>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</si>
  <si>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</si>
  <si>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</si>
  <si>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</si>
  <si>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</si>
  <si>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</si>
  <si>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</si>
  <si>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</si>
  <si>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</si>
  <si>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</si>
  <si>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</si>
  <si>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</si>
  <si>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</si>
  <si>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</si>
  <si>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</si>
  <si>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</si>
  <si>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</si>
  <si>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</si>
  <si>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</si>
  <si>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</si>
  <si>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</si>
  <si>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</si>
  <si>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</si>
  <si>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</si>
  <si>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</si>
  <si>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</si>
  <si>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</si>
  <si>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</si>
  <si>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t>Programa o Fondo</t>
  </si>
  <si>
    <t>Destino de los Recursos</t>
  </si>
  <si>
    <t>Ejercicio</t>
  </si>
  <si>
    <t>Reintegro</t>
  </si>
  <si>
    <t>U006 SUBSIDIOS ODES-TECNOLÓGICAS</t>
  </si>
  <si>
    <t>I. Ingresos Presupuestarios (I=1+2)</t>
  </si>
  <si>
    <t>II. Egresos Presupuestarios (II=3+4)</t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</si>
  <si>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</si>
  <si>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</si>
  <si>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</si>
  <si>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</si>
  <si>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</si>
  <si>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</si>
  <si>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</si>
  <si>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</si>
  <si>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</si>
  <si>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</si>
  <si>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</si>
  <si>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</si>
  <si>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</si>
  <si>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E017PB04052399</t>
  </si>
  <si>
    <t>E038PB0407</t>
  </si>
  <si>
    <t>E038PB04102399</t>
  </si>
  <si>
    <t>P005PA0404</t>
  </si>
  <si>
    <t>MANTENIMIENTO DE LA INFRAESTRUCTURA DE LA UTNG.</t>
  </si>
  <si>
    <t>R23 MANTENIMIENTO DE LA INFRAESTRUCTURA UTNG</t>
  </si>
  <si>
    <t>OPERACIÓN DE SERVICIOS DE VINCULACIÓN CON EL ENTORNO Y LA UTNG.</t>
  </si>
  <si>
    <t>R23 EMPREND. E INCUBACIÓN DE EMPRESAS UTNG</t>
  </si>
  <si>
    <t>GESTIÓN DE CERTIFICACIÓN DE PROCESOS DE LA UTNG.</t>
  </si>
  <si>
    <t>MAQUINARIA Y EQUIPO INDUSTRIAL</t>
  </si>
  <si>
    <t>EQUIPO Y APARATOS AUDIOVISUALES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</si>
  <si>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</si>
  <si>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</si>
  <si>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</si>
  <si>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</si>
  <si>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</si>
  <si>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</si>
  <si>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</si>
  <si>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</si>
  <si>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</si>
  <si>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</si>
  <si>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</si>
  <si>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</si>
  <si>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</si>
  <si>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</si>
  <si>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</si>
  <si>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</si>
  <si>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</si>
  <si>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</si>
  <si>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</si>
  <si>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</si>
  <si>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</si>
  <si>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</si>
  <si>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</si>
  <si>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</si>
  <si>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</si>
  <si>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</si>
  <si>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</si>
  <si>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</si>
  <si>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</si>
  <si>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</si>
  <si>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</si>
  <si>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</si>
  <si>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</si>
  <si>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</si>
  <si>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</si>
  <si>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</si>
  <si>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</si>
  <si>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</si>
  <si>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</si>
  <si>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</si>
  <si>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</si>
  <si>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</si>
  <si>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</si>
  <si>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</si>
  <si>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</si>
  <si>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</si>
  <si>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</si>
  <si>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</si>
  <si>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</si>
  <si>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</si>
  <si>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</si>
  <si>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</si>
  <si>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</si>
  <si>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</si>
  <si>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</si>
  <si>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</si>
  <si>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</si>
  <si>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</si>
  <si>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</si>
  <si>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</si>
  <si>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</si>
  <si>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</si>
  <si>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</si>
  <si>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</si>
  <si>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</si>
  <si>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</si>
  <si>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</si>
  <si>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</si>
  <si>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</si>
  <si>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</si>
  <si>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</si>
  <si>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</si>
  <si>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</si>
  <si>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</si>
  <si>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</si>
  <si>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</si>
  <si>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</si>
  <si>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</si>
  <si>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</si>
  <si>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</si>
  <si>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</si>
  <si>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</si>
  <si>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</si>
  <si>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</si>
  <si>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</si>
  <si>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</si>
  <si>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</si>
  <si>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</si>
  <si>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</si>
  <si>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</si>
  <si>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</si>
  <si>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</si>
  <si>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</si>
  <si>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</si>
  <si>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</si>
  <si>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</si>
  <si>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</si>
  <si>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</si>
  <si>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</si>
  <si>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</si>
  <si>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</si>
  <si>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</si>
  <si>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</si>
  <si>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</si>
  <si>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</si>
  <si>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</si>
  <si>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</si>
  <si>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</si>
  <si>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</si>
  <si>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</si>
  <si>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</si>
  <si>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</si>
  <si>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</si>
  <si>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</si>
  <si>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</si>
  <si>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</si>
  <si>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</si>
  <si>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</si>
  <si>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</si>
  <si>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</si>
  <si>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</si>
  <si>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</si>
  <si>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</si>
  <si>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</si>
  <si>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</si>
  <si>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</si>
  <si>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</si>
  <si>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</si>
  <si>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</si>
  <si>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</si>
  <si>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</si>
  <si>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</si>
  <si>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</si>
  <si>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</si>
  <si>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</si>
  <si>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</si>
  <si>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EQUIPAMIENTO EDIFICIO DE DOCENCIA F</t>
  </si>
  <si>
    <t>EDIFICACION NO HABITACIONAL</t>
  </si>
  <si>
    <t>MUEBLES DE OFICINA Y ESTANTERÍA</t>
  </si>
  <si>
    <t>OTROS MOBILIARIOS Y EQUIPOS DE ADMINISTRACIÓN</t>
  </si>
  <si>
    <t>EQUIPOS DE GENERACION ELÉCTRICA, APARATOS Y ACCESO</t>
  </si>
  <si>
    <t>EQUIPO DE CÓMPUTO Y DE TECNOLOGÍAS DE LA INFORMACIÓN</t>
  </si>
  <si>
    <t>EQUIPOS DE GENERACIÓN ELÉCTRICA, APARATOS Y ACCESO</t>
  </si>
  <si>
    <t>CÁMARAS FOTOGRÁFICAS Y DE VIDEO</t>
  </si>
  <si>
    <t xml:space="preserve">Universidad Tecnológica del Norte de Guanajuato
Estado Analítico de Ingresos
Del 01 Enero al 31 de Diciembre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</si>
  <si>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2024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</si>
  <si>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Tecnológica del Norte de Guanajuato
Estado Analítico del Ejercicio del Presupuesto de Egresos
Clasificación Económica (por Tipo de Gasto)
Del 01 de Enero al 31 de Diciembre de 2024</t>
  </si>
  <si>
    <t>Universidad Tecnológica del Norte de Guanajuato
Estado Analítico del Ejercicio del Presupuesto de Egresos
Clasificación Administrativa
Del 01 de Enero al 31 de Diciembre de 2024</t>
  </si>
  <si>
    <t>Universidad Tecnológica del Norte de Guanajuato
Estado Analítico del Ejercicio del Presupuesto de Egresos
Clasificación Funcional (Finalidad y Función)
Del 01 de Enero al 31 de Diciembre de 2024</t>
  </si>
  <si>
    <t xml:space="preserve"> Universidad Tecnológica del Norte de Guanajuato
Endeudamiento Neto
Del 01 de Enero al 31 de Diciembre de 2024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</si>
  <si>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2024                                                                                                                     </t>
  </si>
  <si>
    <t xml:space="preserve">Universidad Tecnológica del Norte de Guanajuato
Flujo de Fondos
Del 01 de Enero al 31 de Diciembre de 2024                                                                                                                        </t>
  </si>
  <si>
    <t xml:space="preserve">Universidad Tecnológica del Norte de Guanajuato
Gasto por Categoría Programática                                                                           
Del 01 de Enero al 31 de Diciembre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</si>
  <si>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Programas y Proyectos de Inversión
Del 1 de Enero al 31 de Diciembre de 2024</t>
  </si>
  <si>
    <t>Universidad Tecnlógica del Norte de Guanajuato
Indicadores de Resultados
Del 1 de Enero al 31 de Diciembre 2024</t>
  </si>
  <si>
    <t xml:space="preserve">                     -  </t>
  </si>
  <si>
    <t xml:space="preserve"> $                  -  </t>
  </si>
  <si>
    <t>2524151040</t>
  </si>
  <si>
    <t>I008 FAM INF SUP 24</t>
  </si>
  <si>
    <t>2524154040</t>
  </si>
  <si>
    <t>I008 FAM INFRAESTRUCTURA EDUCATIVA SUPER</t>
  </si>
  <si>
    <t>2524221050</t>
  </si>
  <si>
    <t>2524221240</t>
  </si>
  <si>
    <t>S247 PRODEP UTYP 2024</t>
  </si>
  <si>
    <t>2524222050</t>
  </si>
  <si>
    <t>INT U006 SUBSIDIOS ODES-TECNOLÓGICAS 24</t>
  </si>
  <si>
    <t>2524222240</t>
  </si>
  <si>
    <t>INT S247 PRODEP UTYP 2024</t>
  </si>
  <si>
    <t>UNIVERSIDAD TECNOLOGICA DEL NORTE DE GUANAJUATO
INDICADORES DE POSTURA FISCAL
Del 1 de Enero al 31 de Diciembre de 2024</t>
  </si>
  <si>
    <t>UNIVERSIDAD TECNOLOGICA DEL NORTE DE GUANAJUATO
Formato del Ejercicio y Destino de Gasto Federalizado y Reintegros
del 01 de Enero al 31 de Diciembre de 2024</t>
  </si>
  <si>
    <r>
      <rPr>
        <vertAlign val="superscript"/>
        <sz val="7.5"/>
        <color theme="1"/>
        <rFont val="Arial"/>
        <family val="2"/>
      </rPr>
      <t>1</t>
    </r>
    <r>
      <rPr>
        <sz val="7.5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</si>
  <si>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7.5"/>
        <color theme="1"/>
        <rFont val="Arial"/>
        <family val="2"/>
      </rPr>
      <t>2</t>
    </r>
    <r>
      <rPr>
        <sz val="7.5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</si>
  <si>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7.5"/>
        <color theme="1"/>
        <rFont val="Arial"/>
        <family val="2"/>
      </rPr>
      <t>3</t>
    </r>
    <r>
      <rPr>
        <sz val="7.5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</si>
  <si>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Universidad Tecnológica del Norte de Guanajuato                                                                                                                                                                                                                                                                                                   Estado Analítico del Ejercicio del Presupuesto de Egresos
Clasificación por Objeto del Gasto (Capítulo y Concepto)
Del 1 de Enero al 31 de Diciembre de 2024</t>
  </si>
  <si>
    <r>
      <t>Productos</t>
    </r>
    <r>
      <rPr>
        <vertAlign val="superscript"/>
        <sz val="10"/>
        <rFont val="Arial"/>
        <family val="2"/>
      </rPr>
      <t>1</t>
    </r>
  </si>
  <si>
    <r>
      <t>Aprovechamientos</t>
    </r>
    <r>
      <rPr>
        <vertAlign val="superscript"/>
        <sz val="10"/>
        <rFont val="Arial"/>
        <family val="2"/>
      </rPr>
      <t>2</t>
    </r>
  </si>
  <si>
    <r>
      <t>Productos</t>
    </r>
    <r>
      <rPr>
        <vertAlign val="superscript"/>
        <sz val="10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</si>
  <si>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10"/>
        <rFont val="Arial"/>
        <family val="2"/>
      </rPr>
      <t>3</t>
    </r>
  </si>
  <si>
    <r>
      <t>Gobierno (Federal/Estatal/Municipal) de _</t>
    </r>
    <r>
      <rPr>
        <b/>
        <u/>
        <sz val="10"/>
        <rFont val="Arial"/>
        <family val="2"/>
      </rPr>
      <t>Universidad Tecnológica del Norte de Guanajuato</t>
    </r>
    <r>
      <rPr>
        <b/>
        <sz val="10"/>
        <rFont val="Arial"/>
        <family val="2"/>
      </rPr>
      <t xml:space="preserve">
Estado Analítico del Ejercicio del Presupuesto de Egresos
Clasificación Administrativa
Del 01 de Enero al 31 de Diciembre de 2024</t>
    </r>
  </si>
  <si>
    <t>correctos y son responsabilidad del emisor.</t>
  </si>
  <si>
    <t xml:space="preserve">Bajo protesta de decir verdad declaramos que los Estados Financieros y sus notas, son razonablemente </t>
  </si>
  <si>
    <t xml:space="preserve">Bajo protesta de decir verdad declaramos que los Estados Financieros y sus notas, son razonablemente correctos </t>
  </si>
  <si>
    <t>Programa Presupuestario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</si>
  <si>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</si>
  <si>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r>
      <t xml:space="preserve">1. Ingresos del Gobierno de la Entidad Federativa </t>
    </r>
    <r>
      <rPr>
        <b/>
        <vertAlign val="superscript"/>
        <sz val="10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</si>
  <si>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10"/>
        <rFont val="Arial"/>
        <family val="2"/>
      </rPr>
      <t>1</t>
    </r>
  </si>
  <si>
    <r>
      <t xml:space="preserve">3. Egresos del Gobierno de la Entidad Federativa </t>
    </r>
    <r>
      <rPr>
        <b/>
        <vertAlign val="superscript"/>
        <sz val="10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</si>
  <si>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10"/>
        <rFont val="Arial"/>
        <family val="2"/>
      </rPr>
      <t>2</t>
    </r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</si>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</sst>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7.5"/>
      <color theme="1"/>
      <name val="Arial"/>
      <family val="2"/>
    </font>
    <font>
      <vertAlign val="superscript"/>
      <sz val="7.5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rgb="FF0070C0"/>
      <name val="Arial"/>
      <family val="2"/>
    </font>
    <font>
      <b/>
      <u/>
      <sz val="10"/>
      <name val="Arial"/>
      <family val="2"/>
    </font>
    <font>
      <b/>
      <sz val="10"/>
      <color theme="5" tint="-0.49998474074526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rgb="FF333333"/>
      <name val="Arial"/>
      <family val="2"/>
    </font>
    <font>
      <b/>
      <vertAlign val="superscript"/>
      <sz val="10"/>
      <name val="Arial"/>
      <family val="2"/>
    </font>
    <font>
      <b/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7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0" borderId="0" xfId="1" applyFont="1" applyAlignment="1" applyProtection="1">
      <alignment vertical="top"/>
      <protection locked="0"/>
    </xf>
    <xf numFmtId="0" fontId="3" fillId="0" borderId="0" xfId="1" applyFont="1" applyAlignment="1" applyProtection="1">
      <alignment horizontal="center"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1" fillId="0" borderId="0" xfId="3"/>
    <xf numFmtId="0" fontId="3" fillId="0" borderId="0" xfId="8" applyProtection="1"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4" fontId="3" fillId="0" borderId="0" xfId="14" applyNumberFormat="1" applyFont="1" applyProtection="1">
      <protection locked="0"/>
    </xf>
    <xf numFmtId="0" fontId="3" fillId="0" borderId="0" xfId="0" applyFont="1"/>
    <xf numFmtId="49" fontId="4" fillId="0" borderId="9" xfId="5" applyNumberFormat="1" applyFont="1" applyFill="1" applyBorder="1" applyAlignment="1">
      <alignment horizontal="center" vertical="center" wrapText="1"/>
    </xf>
    <xf numFmtId="4" fontId="4" fillId="0" borderId="9" xfId="5" applyNumberFormat="1" applyFont="1" applyFill="1" applyBorder="1" applyAlignment="1">
      <alignment horizontal="center" vertical="center"/>
    </xf>
    <xf numFmtId="4" fontId="4" fillId="0" borderId="9" xfId="5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" fontId="3" fillId="0" borderId="9" xfId="0" applyNumberFormat="1" applyFont="1" applyBorder="1" applyAlignment="1" applyProtection="1">
      <alignment horizontal="right" vertical="top"/>
      <protection locked="0"/>
    </xf>
    <xf numFmtId="0" fontId="3" fillId="0" borderId="0" xfId="8" applyFont="1" applyProtection="1">
      <protection locked="0"/>
    </xf>
    <xf numFmtId="0" fontId="3" fillId="0" borderId="0" xfId="22"/>
    <xf numFmtId="2" fontId="3" fillId="0" borderId="0" xfId="8" applyNumberForma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11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/>
    <xf numFmtId="0" fontId="6" fillId="0" borderId="0" xfId="0" applyFont="1" applyFill="1" applyBorder="1"/>
    <xf numFmtId="0" fontId="6" fillId="0" borderId="14" xfId="0" applyFont="1" applyFill="1" applyBorder="1"/>
    <xf numFmtId="0" fontId="3" fillId="0" borderId="0" xfId="22"/>
    <xf numFmtId="0" fontId="3" fillId="0" borderId="0" xfId="22" applyProtection="1">
      <protection locked="0"/>
    </xf>
    <xf numFmtId="4" fontId="3" fillId="0" borderId="0" xfId="22" applyNumberFormat="1"/>
    <xf numFmtId="49" fontId="3" fillId="0" borderId="9" xfId="0" applyNumberFormat="1" applyFont="1" applyBorder="1" applyAlignment="1" applyProtection="1">
      <alignment horizontal="left" vertical="top"/>
      <protection locked="0"/>
    </xf>
    <xf numFmtId="4" fontId="3" fillId="0" borderId="9" xfId="0" applyNumberFormat="1" applyFont="1" applyBorder="1" applyAlignment="1" applyProtection="1">
      <alignment horizontal="right" vertical="top"/>
      <protection locked="0"/>
    </xf>
    <xf numFmtId="0" fontId="12" fillId="0" borderId="0" xfId="1" applyFont="1" applyAlignment="1" applyProtection="1">
      <alignment vertical="top"/>
      <protection locked="0"/>
    </xf>
    <xf numFmtId="0" fontId="13" fillId="0" borderId="0" xfId="1" applyFont="1" applyAlignment="1" applyProtection="1">
      <alignment vertical="top" wrapText="1"/>
      <protection locked="0"/>
    </xf>
    <xf numFmtId="0" fontId="13" fillId="0" borderId="0" xfId="1" applyFont="1" applyAlignment="1" applyProtection="1">
      <alignment vertical="top"/>
      <protection locked="0"/>
    </xf>
    <xf numFmtId="0" fontId="6" fillId="0" borderId="0" xfId="5" applyFont="1" applyFill="1" applyBorder="1" applyAlignment="1" applyProtection="1">
      <alignment horizontal="center" vertical="top" wrapText="1"/>
      <protection locked="0"/>
    </xf>
    <xf numFmtId="0" fontId="15" fillId="0" borderId="0" xfId="1" applyFont="1" applyAlignment="1" applyProtection="1">
      <alignment vertical="top"/>
      <protection locked="0"/>
    </xf>
    <xf numFmtId="0" fontId="15" fillId="0" borderId="0" xfId="3" applyFont="1" applyFill="1" applyBorder="1" applyAlignment="1" applyProtection="1">
      <alignment vertical="top"/>
      <protection locked="0"/>
    </xf>
    <xf numFmtId="0" fontId="16" fillId="0" borderId="0" xfId="3" applyFont="1"/>
    <xf numFmtId="0" fontId="15" fillId="0" borderId="0" xfId="7" applyFont="1" applyAlignment="1" applyProtection="1">
      <protection locked="0"/>
    </xf>
    <xf numFmtId="0" fontId="16" fillId="0" borderId="0" xfId="0" applyFont="1" applyProtection="1">
      <protection locked="0"/>
    </xf>
    <xf numFmtId="4" fontId="7" fillId="2" borderId="9" xfId="30" applyNumberFormat="1" applyFont="1" applyFill="1" applyBorder="1" applyAlignment="1">
      <alignment horizontal="center" vertical="center" wrapText="1"/>
    </xf>
    <xf numFmtId="0" fontId="7" fillId="2" borderId="9" xfId="30" applyNumberFormat="1" applyFont="1" applyFill="1" applyBorder="1" applyAlignment="1">
      <alignment horizontal="center" vertical="center" wrapText="1"/>
    </xf>
    <xf numFmtId="0" fontId="7" fillId="0" borderId="14" xfId="22" applyFont="1" applyFill="1" applyBorder="1" applyAlignment="1" applyProtection="1">
      <alignment horizontal="left"/>
    </xf>
    <xf numFmtId="0" fontId="7" fillId="0" borderId="0" xfId="22" applyFont="1" applyFill="1" applyBorder="1" applyProtection="1"/>
    <xf numFmtId="4" fontId="7" fillId="0" borderId="50" xfId="22" applyNumberFormat="1" applyFont="1" applyFill="1" applyBorder="1" applyProtection="1">
      <protection locked="0"/>
    </xf>
    <xf numFmtId="0" fontId="17" fillId="0" borderId="14" xfId="22" applyFont="1" applyBorder="1" applyAlignment="1">
      <alignment horizontal="center" vertical="center" wrapText="1"/>
    </xf>
    <xf numFmtId="0" fontId="6" fillId="0" borderId="0" xfId="22" applyFont="1" applyFill="1" applyBorder="1" applyAlignment="1" applyProtection="1">
      <alignment horizontal="left"/>
    </xf>
    <xf numFmtId="4" fontId="6" fillId="0" borderId="8" xfId="22" applyNumberFormat="1" applyFont="1" applyFill="1" applyBorder="1" applyProtection="1">
      <protection locked="0"/>
    </xf>
    <xf numFmtId="4" fontId="7" fillId="0" borderId="8" xfId="22" applyNumberFormat="1" applyFont="1" applyFill="1" applyBorder="1" applyProtection="1">
      <protection locked="0"/>
    </xf>
    <xf numFmtId="0" fontId="17" fillId="0" borderId="11" xfId="22" applyFont="1" applyBorder="1" applyAlignment="1">
      <alignment horizontal="center" vertical="center" wrapText="1"/>
    </xf>
    <xf numFmtId="0" fontId="6" fillId="0" borderId="12" xfId="22" applyFont="1" applyFill="1" applyBorder="1" applyAlignment="1" applyProtection="1">
      <alignment horizontal="left"/>
    </xf>
    <xf numFmtId="4" fontId="6" fillId="0" borderId="10" xfId="22" applyNumberFormat="1" applyFont="1" applyFill="1" applyBorder="1" applyProtection="1">
      <protection locked="0"/>
    </xf>
    <xf numFmtId="0" fontId="6" fillId="0" borderId="11" xfId="22" applyFont="1" applyFill="1" applyBorder="1" applyProtection="1">
      <protection locked="0"/>
    </xf>
    <xf numFmtId="0" fontId="7" fillId="0" borderId="12" xfId="22" applyFont="1" applyFill="1" applyBorder="1" applyAlignment="1" applyProtection="1">
      <alignment horizontal="center"/>
      <protection locked="0"/>
    </xf>
    <xf numFmtId="4" fontId="7" fillId="0" borderId="10" xfId="22" applyNumberFormat="1" applyFont="1" applyFill="1" applyBorder="1" applyProtection="1">
      <protection locked="0"/>
    </xf>
    <xf numFmtId="0" fontId="17" fillId="0" borderId="49" xfId="22" applyFont="1" applyBorder="1" applyAlignment="1">
      <alignment horizontal="center" vertical="center" wrapText="1"/>
    </xf>
    <xf numFmtId="0" fontId="6" fillId="0" borderId="35" xfId="22" applyFont="1" applyFill="1" applyBorder="1" applyAlignment="1" applyProtection="1">
      <alignment horizontal="left"/>
    </xf>
    <xf numFmtId="4" fontId="6" fillId="0" borderId="50" xfId="22" applyNumberFormat="1" applyFont="1" applyFill="1" applyBorder="1" applyProtection="1">
      <protection locked="0"/>
    </xf>
    <xf numFmtId="0" fontId="7" fillId="2" borderId="4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7" xfId="1" quotePrefix="1" applyFont="1" applyFill="1" applyBorder="1" applyAlignment="1">
      <alignment horizontal="center" vertical="center" wrapText="1"/>
    </xf>
    <xf numFmtId="0" fontId="7" fillId="2" borderId="9" xfId="1" quotePrefix="1" applyFont="1" applyFill="1" applyBorder="1" applyAlignment="1">
      <alignment horizontal="center" vertical="center" wrapText="1"/>
    </xf>
    <xf numFmtId="0" fontId="15" fillId="0" borderId="8" xfId="1" applyFont="1" applyBorder="1" applyAlignment="1" applyProtection="1">
      <alignment horizontal="left" vertical="top" wrapText="1" indent="1"/>
      <protection locked="0"/>
    </xf>
    <xf numFmtId="4" fontId="15" fillId="0" borderId="4" xfId="2" applyNumberFormat="1" applyFont="1" applyFill="1" applyBorder="1" applyAlignment="1" applyProtection="1">
      <alignment vertical="top"/>
      <protection locked="0"/>
    </xf>
    <xf numFmtId="0" fontId="6" fillId="0" borderId="8" xfId="1" applyFont="1" applyBorder="1" applyAlignment="1" applyProtection="1">
      <alignment horizontal="left" vertical="top" wrapText="1" indent="1"/>
      <protection locked="0"/>
    </xf>
    <xf numFmtId="4" fontId="15" fillId="0" borderId="8" xfId="2" applyNumberFormat="1" applyFont="1" applyFill="1" applyBorder="1" applyAlignment="1" applyProtection="1">
      <alignment vertical="top"/>
      <protection locked="0"/>
    </xf>
    <xf numFmtId="4" fontId="15" fillId="0" borderId="8" xfId="1" applyNumberFormat="1" applyFont="1" applyFill="1" applyBorder="1" applyAlignment="1" applyProtection="1">
      <alignment vertical="top"/>
      <protection locked="0"/>
    </xf>
    <xf numFmtId="0" fontId="15" fillId="0" borderId="10" xfId="1" applyFont="1" applyBorder="1" applyAlignment="1" applyProtection="1">
      <alignment vertical="top"/>
      <protection locked="0"/>
    </xf>
    <xf numFmtId="4" fontId="15" fillId="0" borderId="10" xfId="2" applyNumberFormat="1" applyFont="1" applyFill="1" applyBorder="1" applyAlignment="1" applyProtection="1">
      <alignment vertical="top"/>
      <protection locked="0"/>
    </xf>
    <xf numFmtId="0" fontId="7" fillId="0" borderId="6" xfId="1" applyFont="1" applyBorder="1" applyAlignment="1" applyProtection="1">
      <alignment horizontal="left" vertical="top" indent="3"/>
      <protection locked="0"/>
    </xf>
    <xf numFmtId="4" fontId="7" fillId="0" borderId="9" xfId="3" applyNumberFormat="1" applyFont="1" applyFill="1" applyBorder="1" applyAlignment="1" applyProtection="1">
      <alignment vertical="top"/>
      <protection locked="0"/>
    </xf>
    <xf numFmtId="0" fontId="6" fillId="0" borderId="2" xfId="1" applyFont="1" applyBorder="1" applyAlignment="1" applyProtection="1">
      <alignment vertical="top"/>
      <protection locked="0"/>
    </xf>
    <xf numFmtId="4" fontId="6" fillId="0" borderId="2" xfId="1" applyNumberFormat="1" applyFont="1" applyBorder="1" applyAlignment="1" applyProtection="1">
      <alignment vertical="top"/>
      <protection locked="0"/>
    </xf>
    <xf numFmtId="4" fontId="6" fillId="0" borderId="3" xfId="1" applyNumberFormat="1" applyFont="1" applyBorder="1" applyAlignment="1" applyProtection="1">
      <alignment vertical="top"/>
      <protection locked="0"/>
    </xf>
    <xf numFmtId="4" fontId="7" fillId="0" borderId="5" xfId="1" applyNumberFormat="1" applyFont="1" applyBorder="1" applyAlignment="1" applyProtection="1">
      <alignment vertical="top"/>
      <protection locked="0"/>
    </xf>
    <xf numFmtId="4" fontId="7" fillId="0" borderId="6" xfId="1" applyNumberFormat="1" applyFont="1" applyBorder="1" applyAlignment="1" applyProtection="1">
      <alignment vertical="top"/>
      <protection locked="0"/>
    </xf>
    <xf numFmtId="4" fontId="7" fillId="0" borderId="10" xfId="1" applyNumberFormat="1" applyFont="1" applyBorder="1" applyAlignment="1" applyProtection="1">
      <alignment vertical="top"/>
      <protection locked="0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top"/>
    </xf>
    <xf numFmtId="4" fontId="7" fillId="0" borderId="4" xfId="3" applyNumberFormat="1" applyFont="1" applyFill="1" applyBorder="1" applyAlignment="1" applyProtection="1">
      <alignment vertical="top"/>
      <protection locked="0"/>
    </xf>
    <xf numFmtId="0" fontId="6" fillId="0" borderId="8" xfId="1" applyFont="1" applyBorder="1" applyAlignment="1">
      <alignment horizontal="left" vertical="top" wrapText="1" indent="1"/>
    </xf>
    <xf numFmtId="4" fontId="6" fillId="0" borderId="8" xfId="3" applyNumberFormat="1" applyFont="1" applyFill="1" applyBorder="1" applyAlignment="1" applyProtection="1">
      <alignment vertical="top"/>
      <protection locked="0"/>
    </xf>
    <xf numFmtId="0" fontId="7" fillId="0" borderId="8" xfId="1" applyFont="1" applyBorder="1" applyAlignment="1">
      <alignment horizontal="left" vertical="top" wrapText="1"/>
    </xf>
    <xf numFmtId="4" fontId="7" fillId="0" borderId="8" xfId="4" applyNumberFormat="1" applyFont="1" applyFill="1" applyBorder="1" applyAlignment="1" applyProtection="1">
      <alignment vertical="top"/>
      <protection locked="0"/>
    </xf>
    <xf numFmtId="4" fontId="6" fillId="0" borderId="8" xfId="2" applyNumberFormat="1" applyFont="1" applyFill="1" applyBorder="1" applyAlignment="1" applyProtection="1">
      <alignment vertical="top"/>
      <protection locked="0"/>
    </xf>
    <xf numFmtId="4" fontId="6" fillId="0" borderId="8" xfId="1" applyNumberFormat="1" applyFont="1" applyFill="1" applyBorder="1" applyAlignment="1" applyProtection="1">
      <alignment vertical="top"/>
      <protection locked="0"/>
    </xf>
    <xf numFmtId="0" fontId="6" fillId="0" borderId="8" xfId="1" applyFont="1" applyBorder="1" applyAlignment="1">
      <alignment horizontal="left" vertical="top" wrapText="1"/>
    </xf>
    <xf numFmtId="4" fontId="6" fillId="0" borderId="8" xfId="4" applyNumberFormat="1" applyFont="1" applyFill="1" applyBorder="1" applyAlignment="1" applyProtection="1">
      <alignment vertical="top"/>
      <protection locked="0"/>
    </xf>
    <xf numFmtId="0" fontId="7" fillId="0" borderId="8" xfId="1" applyFont="1" applyBorder="1" applyAlignment="1">
      <alignment vertical="top"/>
    </xf>
    <xf numFmtId="4" fontId="7" fillId="0" borderId="8" xfId="1" applyNumberFormat="1" applyFont="1" applyBorder="1" applyAlignment="1" applyProtection="1">
      <alignment vertical="top"/>
      <protection locked="0"/>
    </xf>
    <xf numFmtId="0" fontId="7" fillId="0" borderId="9" xfId="1" applyFont="1" applyBorder="1" applyAlignment="1">
      <alignment horizontal="center" vertical="top" wrapText="1"/>
    </xf>
    <xf numFmtId="4" fontId="7" fillId="0" borderId="7" xfId="1" applyNumberFormat="1" applyFont="1" applyBorder="1" applyAlignment="1" applyProtection="1">
      <alignment vertical="top"/>
      <protection locked="0"/>
    </xf>
    <xf numFmtId="0" fontId="15" fillId="0" borderId="0" xfId="8" applyFont="1" applyProtection="1">
      <protection locked="0"/>
    </xf>
    <xf numFmtId="0" fontId="7" fillId="0" borderId="0" xfId="9" applyFont="1" applyAlignment="1" applyProtection="1">
      <alignment horizontal="center" vertical="center" wrapText="1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9" xfId="9" applyFont="1" applyFill="1" applyBorder="1" applyAlignment="1">
      <alignment horizontal="center" vertical="center" wrapText="1"/>
    </xf>
    <xf numFmtId="0" fontId="15" fillId="0" borderId="1" xfId="8" applyFont="1" applyBorder="1" applyProtection="1">
      <protection locked="0"/>
    </xf>
    <xf numFmtId="4" fontId="6" fillId="0" borderId="4" xfId="9" applyNumberFormat="1" applyFont="1" applyBorder="1" applyAlignment="1">
      <alignment horizontal="center" vertical="center" wrapText="1"/>
    </xf>
    <xf numFmtId="4" fontId="6" fillId="0" borderId="8" xfId="8" applyNumberFormat="1" applyFont="1" applyBorder="1" applyProtection="1">
      <protection locked="0"/>
    </xf>
    <xf numFmtId="0" fontId="6" fillId="0" borderId="15" xfId="8" applyFont="1" applyBorder="1" applyProtection="1">
      <protection locked="0"/>
    </xf>
    <xf numFmtId="0" fontId="15" fillId="0" borderId="14" xfId="8" applyFont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6" fillId="0" borderId="13" xfId="8" applyFont="1" applyBorder="1" applyProtection="1">
      <protection locked="0"/>
    </xf>
    <xf numFmtId="4" fontId="6" fillId="0" borderId="10" xfId="8" applyNumberFormat="1" applyFont="1" applyBorder="1" applyProtection="1">
      <protection locked="0"/>
    </xf>
    <xf numFmtId="0" fontId="15" fillId="0" borderId="5" xfId="8" applyFont="1" applyBorder="1" applyProtection="1">
      <protection locked="0"/>
    </xf>
    <xf numFmtId="0" fontId="7" fillId="0" borderId="6" xfId="8" applyFont="1" applyBorder="1" applyAlignment="1" applyProtection="1">
      <alignment horizontal="left"/>
      <protection locked="0"/>
    </xf>
    <xf numFmtId="4" fontId="7" fillId="0" borderId="9" xfId="8" applyNumberFormat="1" applyFont="1" applyBorder="1" applyProtection="1">
      <protection locked="0"/>
    </xf>
    <xf numFmtId="0" fontId="15" fillId="0" borderId="2" xfId="8" applyFont="1" applyBorder="1" applyProtection="1">
      <protection locked="0"/>
    </xf>
    <xf numFmtId="4" fontId="15" fillId="0" borderId="4" xfId="8" applyNumberFormat="1" applyFont="1" applyBorder="1" applyProtection="1">
      <protection locked="0"/>
    </xf>
    <xf numFmtId="4" fontId="15" fillId="0" borderId="8" xfId="8" applyNumberFormat="1" applyFont="1" applyBorder="1" applyProtection="1">
      <protection locked="0"/>
    </xf>
    <xf numFmtId="4" fontId="8" fillId="0" borderId="8" xfId="8" applyNumberFormat="1" applyFont="1" applyBorder="1" applyProtection="1">
      <protection locked="0"/>
    </xf>
    <xf numFmtId="4" fontId="15" fillId="0" borderId="10" xfId="8" applyNumberFormat="1" applyFont="1" applyBorder="1" applyProtection="1">
      <protection locked="0"/>
    </xf>
    <xf numFmtId="0" fontId="15" fillId="0" borderId="0" xfId="8" applyFont="1" applyAlignment="1" applyProtection="1">
      <alignment wrapText="1"/>
      <protection locked="0"/>
    </xf>
    <xf numFmtId="0" fontId="15" fillId="0" borderId="11" xfId="8" applyFont="1" applyBorder="1" applyProtection="1">
      <protection locked="0"/>
    </xf>
    <xf numFmtId="0" fontId="15" fillId="0" borderId="12" xfId="8" applyFont="1" applyBorder="1" applyProtection="1">
      <protection locked="0"/>
    </xf>
    <xf numFmtId="4" fontId="15" fillId="0" borderId="8" xfId="0" applyNumberFormat="1" applyFont="1" applyBorder="1" applyProtection="1">
      <protection locked="0"/>
    </xf>
    <xf numFmtId="0" fontId="15" fillId="0" borderId="0" xfId="0" applyFont="1"/>
    <xf numFmtId="4" fontId="15" fillId="0" borderId="0" xfId="0" applyNumberFormat="1" applyFont="1"/>
    <xf numFmtId="0" fontId="15" fillId="0" borderId="0" xfId="0" applyFont="1" applyProtection="1">
      <protection locked="0"/>
    </xf>
    <xf numFmtId="0" fontId="15" fillId="0" borderId="49" xfId="8" applyFont="1" applyBorder="1" applyProtection="1">
      <protection locked="0"/>
    </xf>
    <xf numFmtId="0" fontId="6" fillId="0" borderId="48" xfId="9" applyFont="1" applyBorder="1" applyAlignment="1">
      <alignment horizontal="center" vertical="center"/>
    </xf>
    <xf numFmtId="0" fontId="6" fillId="0" borderId="8" xfId="22" applyFont="1" applyFill="1" applyBorder="1" applyProtection="1">
      <protection locked="0"/>
    </xf>
    <xf numFmtId="0" fontId="15" fillId="0" borderId="33" xfId="8" applyFont="1" applyBorder="1" applyProtection="1">
      <protection locked="0"/>
    </xf>
    <xf numFmtId="0" fontId="7" fillId="0" borderId="34" xfId="8" applyFont="1" applyBorder="1" applyAlignment="1" applyProtection="1">
      <alignment horizontal="left"/>
      <protection locked="0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>
      <alignment horizontal="center" vertical="center"/>
    </xf>
    <xf numFmtId="0" fontId="7" fillId="2" borderId="10" xfId="9" applyFont="1" applyFill="1" applyBorder="1" applyAlignment="1">
      <alignment horizontal="center" vertical="center"/>
    </xf>
    <xf numFmtId="0" fontId="6" fillId="0" borderId="14" xfId="8" applyFont="1" applyBorder="1" applyAlignment="1">
      <alignment horizontal="left" indent="1"/>
    </xf>
    <xf numFmtId="0" fontId="6" fillId="0" borderId="4" xfId="8" applyFont="1" applyBorder="1" applyProtection="1">
      <protection locked="0"/>
    </xf>
    <xf numFmtId="4" fontId="6" fillId="0" borderId="8" xfId="22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0" borderId="8" xfId="8" applyFont="1" applyBorder="1" applyProtection="1">
      <protection locked="0"/>
    </xf>
    <xf numFmtId="0" fontId="6" fillId="0" borderId="8" xfId="0" applyFont="1" applyBorder="1" applyProtection="1">
      <protection locked="0"/>
    </xf>
    <xf numFmtId="0" fontId="6" fillId="0" borderId="11" xfId="8" applyFont="1" applyBorder="1" applyAlignment="1">
      <alignment horizontal="left" indent="1"/>
    </xf>
    <xf numFmtId="0" fontId="6" fillId="0" borderId="10" xfId="8" applyFont="1" applyBorder="1" applyProtection="1">
      <protection locked="0"/>
    </xf>
    <xf numFmtId="0" fontId="21" fillId="0" borderId="11" xfId="8" applyFont="1" applyBorder="1" applyAlignment="1" applyProtection="1">
      <alignment horizontal="left" indent="1"/>
      <protection locked="0"/>
    </xf>
    <xf numFmtId="4" fontId="7" fillId="0" borderId="10" xfId="8" applyNumberFormat="1" applyFont="1" applyBorder="1" applyProtection="1">
      <protection locked="0"/>
    </xf>
    <xf numFmtId="0" fontId="6" fillId="0" borderId="14" xfId="8" applyFont="1" applyBorder="1" applyAlignment="1">
      <alignment wrapText="1"/>
    </xf>
    <xf numFmtId="4" fontId="6" fillId="0" borderId="4" xfId="8" applyNumberFormat="1" applyFont="1" applyBorder="1" applyProtection="1">
      <protection locked="0"/>
    </xf>
    <xf numFmtId="0" fontId="7" fillId="0" borderId="14" xfId="8" applyFont="1" applyBorder="1" applyAlignment="1">
      <alignment horizontal="left" vertical="center"/>
    </xf>
    <xf numFmtId="4" fontId="7" fillId="0" borderId="8" xfId="8" applyNumberFormat="1" applyFont="1" applyBorder="1" applyProtection="1">
      <protection locked="0"/>
    </xf>
    <xf numFmtId="0" fontId="6" fillId="0" borderId="14" xfId="8" applyFont="1" applyBorder="1" applyAlignment="1">
      <alignment horizontal="left" wrapText="1" indent="1"/>
    </xf>
    <xf numFmtId="4" fontId="6" fillId="0" borderId="8" xfId="7" applyNumberFormat="1" applyFont="1" applyFill="1" applyBorder="1" applyProtection="1">
      <protection locked="0"/>
    </xf>
    <xf numFmtId="4" fontId="6" fillId="0" borderId="8" xfId="8" applyNumberFormat="1" applyFont="1" applyFill="1" applyBorder="1" applyProtection="1">
      <protection locked="0"/>
    </xf>
    <xf numFmtId="0" fontId="6" fillId="0" borderId="14" xfId="8" applyFont="1" applyBorder="1" applyAlignment="1">
      <alignment horizontal="left" wrapText="1"/>
    </xf>
    <xf numFmtId="0" fontId="7" fillId="0" borderId="5" xfId="8" applyFont="1" applyBorder="1" applyAlignment="1" applyProtection="1">
      <alignment horizontal="left"/>
      <protection locked="0"/>
    </xf>
    <xf numFmtId="0" fontId="7" fillId="0" borderId="6" xfId="8" applyFont="1" applyBorder="1" applyAlignment="1" applyProtection="1">
      <alignment horizontal="center" vertical="center" wrapText="1"/>
      <protection locked="0"/>
    </xf>
    <xf numFmtId="164" fontId="7" fillId="2" borderId="5" xfId="10" applyNumberFormat="1" applyFont="1" applyFill="1" applyBorder="1" applyAlignment="1" applyProtection="1">
      <alignment horizontal="center" vertical="center" wrapText="1"/>
    </xf>
    <xf numFmtId="164" fontId="7" fillId="2" borderId="9" xfId="10" applyNumberFormat="1" applyFont="1" applyFill="1" applyBorder="1" applyAlignment="1" applyProtection="1">
      <alignment horizontal="center" vertical="center" wrapText="1"/>
    </xf>
    <xf numFmtId="0" fontId="6" fillId="0" borderId="9" xfId="8" applyFont="1" applyFill="1" applyBorder="1" applyAlignment="1" applyProtection="1">
      <alignment horizontal="left"/>
      <protection locked="0"/>
    </xf>
    <xf numFmtId="4" fontId="6" fillId="0" borderId="9" xfId="8" applyNumberFormat="1" applyFont="1" applyBorder="1" applyAlignment="1" applyProtection="1">
      <alignment horizontal="right"/>
      <protection locked="0"/>
    </xf>
    <xf numFmtId="0" fontId="6" fillId="0" borderId="9" xfId="8" applyFont="1" applyBorder="1" applyAlignment="1" applyProtection="1">
      <alignment horizontal="left"/>
      <protection locked="0"/>
    </xf>
    <xf numFmtId="4" fontId="6" fillId="0" borderId="9" xfId="8" applyNumberFormat="1" applyFont="1" applyBorder="1" applyAlignment="1" applyProtection="1">
      <alignment horizontal="center"/>
      <protection locked="0"/>
    </xf>
    <xf numFmtId="4" fontId="7" fillId="0" borderId="9" xfId="8" applyNumberFormat="1" applyFont="1" applyFill="1" applyBorder="1" applyAlignment="1" applyProtection="1">
      <alignment horizontal="right"/>
      <protection locked="0"/>
    </xf>
    <xf numFmtId="4" fontId="7" fillId="0" borderId="6" xfId="8" applyNumberFormat="1" applyFont="1" applyBorder="1" applyAlignment="1" applyProtection="1">
      <alignment horizontal="right"/>
      <protection locked="0"/>
    </xf>
    <xf numFmtId="0" fontId="6" fillId="0" borderId="9" xfId="8" applyFont="1" applyBorder="1" applyAlignment="1" applyProtection="1">
      <alignment horizontal="center"/>
      <protection locked="0"/>
    </xf>
    <xf numFmtId="164" fontId="6" fillId="0" borderId="9" xfId="11" applyNumberFormat="1" applyFont="1" applyFill="1" applyBorder="1" applyAlignment="1" applyProtection="1">
      <alignment horizontal="left" vertical="center"/>
      <protection locked="0"/>
    </xf>
    <xf numFmtId="4" fontId="6" fillId="0" borderId="9" xfId="10" applyNumberFormat="1" applyFont="1" applyFill="1" applyBorder="1" applyAlignment="1" applyProtection="1">
      <alignment horizontal="center" vertical="center"/>
      <protection locked="0"/>
    </xf>
    <xf numFmtId="164" fontId="6" fillId="0" borderId="9" xfId="10" applyNumberFormat="1" applyFont="1" applyFill="1" applyBorder="1" applyAlignment="1" applyProtection="1">
      <alignment horizontal="center" vertical="center"/>
      <protection locked="0"/>
    </xf>
    <xf numFmtId="4" fontId="7" fillId="0" borderId="9" xfId="8" applyNumberFormat="1" applyFont="1" applyBorder="1" applyAlignment="1" applyProtection="1">
      <alignment horizontal="center"/>
      <protection locked="0"/>
    </xf>
    <xf numFmtId="0" fontId="7" fillId="0" borderId="9" xfId="8" applyFont="1" applyBorder="1" applyAlignment="1" applyProtection="1">
      <alignment horizontal="left"/>
      <protection locked="0"/>
    </xf>
    <xf numFmtId="0" fontId="7" fillId="0" borderId="9" xfId="8" applyFont="1" applyBorder="1" applyAlignment="1" applyProtection="1">
      <alignment horizontal="center"/>
      <protection locked="0"/>
    </xf>
    <xf numFmtId="0" fontId="7" fillId="2" borderId="5" xfId="12" applyFont="1" applyFill="1" applyBorder="1" applyAlignment="1">
      <alignment horizontal="center" vertical="center"/>
    </xf>
    <xf numFmtId="0" fontId="7" fillId="2" borderId="9" xfId="12" applyFont="1" applyFill="1" applyBorder="1" applyAlignment="1">
      <alignment horizontal="center" vertical="center" wrapText="1"/>
    </xf>
    <xf numFmtId="0" fontId="7" fillId="0" borderId="1" xfId="12" applyFont="1" applyBorder="1" applyAlignment="1">
      <alignment vertical="center"/>
    </xf>
    <xf numFmtId="4" fontId="7" fillId="0" borderId="4" xfId="12" applyNumberFormat="1" applyFont="1" applyBorder="1" applyAlignment="1">
      <alignment vertical="center" wrapText="1"/>
    </xf>
    <xf numFmtId="4" fontId="7" fillId="0" borderId="50" xfId="12" applyNumberFormat="1" applyFont="1" applyBorder="1" applyAlignment="1">
      <alignment vertical="center" wrapText="1"/>
    </xf>
    <xf numFmtId="4" fontId="7" fillId="0" borderId="48" xfId="12" applyNumberFormat="1" applyFont="1" applyBorder="1" applyAlignment="1">
      <alignment vertical="center" wrapText="1"/>
    </xf>
    <xf numFmtId="0" fontId="6" fillId="0" borderId="14" xfId="12" applyFont="1" applyBorder="1" applyAlignment="1">
      <alignment horizontal="left" vertical="center" indent="1"/>
    </xf>
    <xf numFmtId="4" fontId="6" fillId="0" borderId="8" xfId="13" applyNumberFormat="1" applyFont="1" applyFill="1" applyBorder="1" applyAlignment="1">
      <alignment vertical="center" wrapText="1"/>
    </xf>
    <xf numFmtId="4" fontId="6" fillId="0" borderId="15" xfId="13" applyNumberFormat="1" applyFont="1" applyFill="1" applyBorder="1" applyAlignment="1">
      <alignment vertical="center" wrapText="1"/>
    </xf>
    <xf numFmtId="4" fontId="6" fillId="0" borderId="8" xfId="0" applyNumberFormat="1" applyFont="1" applyFill="1" applyBorder="1" applyAlignment="1">
      <alignment vertical="center" wrapText="1"/>
    </xf>
    <xf numFmtId="4" fontId="6" fillId="0" borderId="15" xfId="0" applyNumberFormat="1" applyFont="1" applyFill="1" applyBorder="1" applyAlignment="1">
      <alignment vertical="center" wrapText="1"/>
    </xf>
    <xf numFmtId="0" fontId="7" fillId="0" borderId="14" xfId="12" applyFont="1" applyBorder="1" applyAlignment="1">
      <alignment vertical="center"/>
    </xf>
    <xf numFmtId="4" fontId="7" fillId="0" borderId="8" xfId="12" applyNumberFormat="1" applyFont="1" applyBorder="1" applyAlignment="1">
      <alignment vertical="center" wrapText="1"/>
    </xf>
    <xf numFmtId="4" fontId="7" fillId="0" borderId="8" xfId="0" applyNumberFormat="1" applyFont="1" applyFill="1" applyBorder="1" applyAlignment="1">
      <alignment vertical="center" wrapText="1"/>
    </xf>
    <xf numFmtId="4" fontId="7" fillId="0" borderId="15" xfId="0" applyNumberFormat="1" applyFont="1" applyFill="1" applyBorder="1" applyAlignment="1">
      <alignment vertical="center" wrapText="1"/>
    </xf>
    <xf numFmtId="4" fontId="6" fillId="0" borderId="8" xfId="12" applyNumberFormat="1" applyFont="1" applyBorder="1" applyAlignment="1">
      <alignment vertical="center" wrapText="1"/>
    </xf>
    <xf numFmtId="4" fontId="6" fillId="0" borderId="15" xfId="12" applyNumberFormat="1" applyFont="1" applyBorder="1" applyAlignment="1">
      <alignment vertical="center" wrapText="1"/>
    </xf>
    <xf numFmtId="0" fontId="7" fillId="0" borderId="11" xfId="14" applyFont="1" applyBorder="1" applyAlignment="1">
      <alignment horizontal="left" vertical="center"/>
    </xf>
    <xf numFmtId="4" fontId="7" fillId="0" borderId="10" xfId="12" applyNumberFormat="1" applyFont="1" applyBorder="1" applyAlignment="1">
      <alignment vertical="center" wrapText="1"/>
    </xf>
    <xf numFmtId="4" fontId="7" fillId="0" borderId="13" xfId="12" applyNumberFormat="1" applyFont="1" applyBorder="1" applyAlignment="1">
      <alignment vertical="center" wrapText="1"/>
    </xf>
    <xf numFmtId="0" fontId="7" fillId="0" borderId="14" xfId="14" applyFont="1" applyBorder="1" applyAlignment="1">
      <alignment horizontal="left" vertical="center"/>
    </xf>
    <xf numFmtId="4" fontId="7" fillId="0" borderId="0" xfId="12" applyNumberFormat="1" applyFont="1" applyBorder="1" applyAlignment="1">
      <alignment vertical="center" wrapText="1"/>
    </xf>
    <xf numFmtId="0" fontId="8" fillId="0" borderId="4" xfId="12" applyFont="1" applyBorder="1"/>
    <xf numFmtId="0" fontId="15" fillId="0" borderId="8" xfId="12" applyFont="1" applyBorder="1" applyAlignment="1">
      <alignment horizontal="left" indent="1"/>
    </xf>
    <xf numFmtId="167" fontId="15" fillId="0" borderId="8" xfId="0" applyNumberFormat="1" applyFont="1" applyBorder="1"/>
    <xf numFmtId="167" fontId="15" fillId="0" borderId="15" xfId="0" applyNumberFormat="1" applyFont="1" applyBorder="1"/>
    <xf numFmtId="4" fontId="15" fillId="0" borderId="8" xfId="12" applyNumberFormat="1" applyFont="1" applyBorder="1"/>
    <xf numFmtId="0" fontId="15" fillId="0" borderId="14" xfId="12" applyFont="1" applyBorder="1" applyAlignment="1">
      <alignment horizontal="left" indent="1"/>
    </xf>
    <xf numFmtId="0" fontId="8" fillId="0" borderId="14" xfId="12" applyFont="1" applyBorder="1"/>
    <xf numFmtId="4" fontId="8" fillId="0" borderId="8" xfId="12" applyNumberFormat="1" applyFont="1" applyBorder="1"/>
    <xf numFmtId="4" fontId="8" fillId="0" borderId="15" xfId="12" applyNumberFormat="1" applyFont="1" applyBorder="1"/>
    <xf numFmtId="0" fontId="8" fillId="0" borderId="11" xfId="12" applyFont="1" applyBorder="1"/>
    <xf numFmtId="4" fontId="8" fillId="0" borderId="10" xfId="12" applyNumberFormat="1" applyFont="1" applyBorder="1"/>
    <xf numFmtId="4" fontId="8" fillId="0" borderId="13" xfId="12" applyNumberFormat="1" applyFont="1" applyBorder="1"/>
    <xf numFmtId="0" fontId="15" fillId="0" borderId="0" xfId="12" applyFont="1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/>
    </xf>
    <xf numFmtId="0" fontId="7" fillId="0" borderId="4" xfId="9" applyFont="1" applyBorder="1" applyAlignment="1">
      <alignment horizontal="center" vertical="center" wrapText="1"/>
    </xf>
    <xf numFmtId="0" fontId="6" fillId="0" borderId="14" xfId="9" applyFont="1" applyBorder="1"/>
    <xf numFmtId="4" fontId="7" fillId="0" borderId="8" xfId="14" applyNumberFormat="1" applyFont="1" applyBorder="1" applyAlignment="1" applyProtection="1">
      <alignment horizontal="right"/>
      <protection locked="0"/>
    </xf>
    <xf numFmtId="0" fontId="6" fillId="0" borderId="14" xfId="5" applyFont="1" applyBorder="1" applyAlignment="1" applyProtection="1">
      <alignment horizontal="left" vertical="top" indent="1"/>
      <protection hidden="1"/>
    </xf>
    <xf numFmtId="4" fontId="7" fillId="0" borderId="8" xfId="0" applyNumberFormat="1" applyFont="1" applyFill="1" applyBorder="1" applyProtection="1">
      <protection locked="0"/>
    </xf>
    <xf numFmtId="0" fontId="6" fillId="0" borderId="14" xfId="14" applyFont="1" applyBorder="1" applyAlignment="1">
      <alignment horizontal="left" indent="2"/>
    </xf>
    <xf numFmtId="4" fontId="7" fillId="0" borderId="8" xfId="3" applyNumberFormat="1" applyFont="1" applyFill="1" applyBorder="1" applyProtection="1">
      <protection locked="0"/>
    </xf>
    <xf numFmtId="4" fontId="6" fillId="0" borderId="8" xfId="3" applyNumberFormat="1" applyFont="1" applyFill="1" applyBorder="1" applyProtection="1">
      <protection locked="0"/>
    </xf>
    <xf numFmtId="0" fontId="15" fillId="0" borderId="14" xfId="14" applyFont="1" applyBorder="1" applyProtection="1">
      <protection locked="0"/>
    </xf>
    <xf numFmtId="0" fontId="6" fillId="0" borderId="11" xfId="14" applyFont="1" applyBorder="1" applyAlignment="1">
      <alignment horizontal="left"/>
    </xf>
    <xf numFmtId="4" fontId="6" fillId="0" borderId="10" xfId="14" applyNumberFormat="1" applyFont="1" applyBorder="1" applyProtection="1">
      <protection locked="0"/>
    </xf>
    <xf numFmtId="0" fontId="7" fillId="0" borderId="11" xfId="14" applyFont="1" applyBorder="1" applyAlignment="1" applyProtection="1">
      <alignment horizontal="left" indent="1"/>
      <protection locked="0"/>
    </xf>
    <xf numFmtId="4" fontId="7" fillId="0" borderId="10" xfId="14" applyNumberFormat="1" applyFont="1" applyBorder="1" applyProtection="1">
      <protection locked="0"/>
    </xf>
    <xf numFmtId="0" fontId="15" fillId="0" borderId="0" xfId="14" applyFont="1" applyProtection="1">
      <protection locked="0"/>
    </xf>
    <xf numFmtId="4" fontId="15" fillId="0" borderId="0" xfId="14" applyNumberFormat="1" applyFont="1" applyProtection="1">
      <protection locked="0"/>
    </xf>
    <xf numFmtId="0" fontId="22" fillId="0" borderId="0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right" vertical="center" wrapText="1"/>
    </xf>
    <xf numFmtId="0" fontId="22" fillId="0" borderId="15" xfId="0" applyFont="1" applyFill="1" applyBorder="1" applyAlignment="1" applyProtection="1">
      <alignment horizontal="right" vertical="center" wrapText="1"/>
    </xf>
    <xf numFmtId="0" fontId="22" fillId="0" borderId="0" xfId="0" applyFont="1" applyFill="1" applyBorder="1" applyAlignment="1" applyProtection="1">
      <alignment vertical="center" wrapText="1"/>
    </xf>
    <xf numFmtId="0" fontId="23" fillId="0" borderId="0" xfId="0" applyFont="1" applyFill="1" applyBorder="1" applyAlignment="1" applyProtection="1">
      <alignment horizontal="left" vertical="top" wrapText="1"/>
    </xf>
    <xf numFmtId="0" fontId="23" fillId="0" borderId="15" xfId="0" applyFont="1" applyFill="1" applyBorder="1" applyAlignment="1" applyProtection="1">
      <alignment horizontal="left" vertical="top" wrapText="1"/>
    </xf>
    <xf numFmtId="0" fontId="23" fillId="0" borderId="0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vertical="center" wrapText="1"/>
    </xf>
    <xf numFmtId="43" fontId="22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Border="1" applyAlignment="1" applyProtection="1">
      <alignment horizontal="left" wrapText="1"/>
    </xf>
    <xf numFmtId="43" fontId="23" fillId="0" borderId="0" xfId="0" applyNumberFormat="1" applyFont="1" applyFill="1" applyBorder="1" applyAlignment="1" applyProtection="1">
      <alignment horizontal="left" vertical="top" wrapText="1"/>
    </xf>
    <xf numFmtId="44" fontId="23" fillId="0" borderId="0" xfId="449" applyFont="1" applyFill="1" applyBorder="1" applyAlignment="1" applyProtection="1">
      <alignment vertical="top" wrapText="1"/>
    </xf>
    <xf numFmtId="8" fontId="23" fillId="0" borderId="0" xfId="449" applyNumberFormat="1" applyFont="1" applyFill="1" applyBorder="1" applyAlignment="1" applyProtection="1">
      <alignment vertical="top" wrapText="1"/>
    </xf>
    <xf numFmtId="8" fontId="23" fillId="0" borderId="0" xfId="455" applyNumberFormat="1" applyFont="1" applyFill="1" applyBorder="1" applyAlignment="1" applyProtection="1">
      <alignment vertical="top" wrapText="1"/>
    </xf>
    <xf numFmtId="9" fontId="23" fillId="0" borderId="0" xfId="64" applyFont="1" applyFill="1" applyBorder="1" applyAlignment="1" applyProtection="1">
      <alignment horizontal="center" vertical="top" wrapText="1"/>
    </xf>
    <xf numFmtId="9" fontId="23" fillId="0" borderId="15" xfId="64" applyFont="1" applyFill="1" applyBorder="1" applyAlignment="1" applyProtection="1">
      <alignment horizontal="center" vertical="top" wrapText="1"/>
    </xf>
    <xf numFmtId="44" fontId="23" fillId="0" borderId="0" xfId="455" applyFont="1" applyFill="1" applyBorder="1" applyAlignment="1" applyProtection="1">
      <alignment vertical="top" wrapText="1"/>
    </xf>
    <xf numFmtId="44" fontId="22" fillId="0" borderId="0" xfId="449" applyFont="1" applyFill="1" applyBorder="1" applyAlignment="1" applyProtection="1">
      <alignment horizontal="left" vertical="top" wrapText="1"/>
    </xf>
    <xf numFmtId="9" fontId="22" fillId="0" borderId="0" xfId="64" applyFont="1" applyFill="1" applyBorder="1" applyAlignment="1" applyProtection="1">
      <alignment horizontal="center" vertical="top" wrapText="1"/>
    </xf>
    <xf numFmtId="9" fontId="22" fillId="0" borderId="15" xfId="64" applyFont="1" applyFill="1" applyBorder="1" applyAlignment="1" applyProtection="1">
      <alignment horizontal="center" vertical="top" wrapText="1"/>
    </xf>
    <xf numFmtId="0" fontId="23" fillId="0" borderId="0" xfId="0" applyFont="1" applyFill="1" applyBorder="1" applyAlignment="1" applyProtection="1">
      <alignment horizontal="center" vertical="top" wrapText="1"/>
    </xf>
    <xf numFmtId="43" fontId="22" fillId="3" borderId="47" xfId="0" applyNumberFormat="1" applyFont="1" applyFill="1" applyBorder="1" applyAlignment="1" applyProtection="1">
      <alignment horizontal="right" vertical="center" wrapText="1"/>
    </xf>
    <xf numFmtId="9" fontId="22" fillId="3" borderId="47" xfId="64" applyFont="1" applyFill="1" applyBorder="1" applyAlignment="1" applyProtection="1">
      <alignment horizontal="center" vertical="top" wrapText="1"/>
    </xf>
    <xf numFmtId="9" fontId="22" fillId="3" borderId="34" xfId="64" applyFont="1" applyFill="1" applyBorder="1" applyAlignment="1" applyProtection="1">
      <alignment horizontal="center" vertical="top" wrapText="1"/>
    </xf>
    <xf numFmtId="0" fontId="22" fillId="0" borderId="14" xfId="0" applyFont="1" applyFill="1" applyBorder="1" applyAlignment="1" applyProtection="1">
      <alignment horizontal="left" vertical="center" wrapText="1"/>
    </xf>
    <xf numFmtId="0" fontId="22" fillId="0" borderId="0" xfId="0" applyFont="1" applyFill="1" applyBorder="1" applyAlignment="1" applyProtection="1">
      <alignment horizontal="left" vertical="center" wrapText="1"/>
    </xf>
    <xf numFmtId="44" fontId="23" fillId="0" borderId="0" xfId="469" applyFont="1" applyFill="1" applyBorder="1" applyAlignment="1" applyProtection="1">
      <alignment vertical="top" wrapText="1"/>
    </xf>
    <xf numFmtId="0" fontId="6" fillId="0" borderId="11" xfId="0" applyFont="1" applyFill="1" applyBorder="1"/>
    <xf numFmtId="0" fontId="6" fillId="0" borderId="12" xfId="0" applyFont="1" applyFill="1" applyBorder="1"/>
    <xf numFmtId="0" fontId="23" fillId="0" borderId="12" xfId="0" applyFont="1" applyFill="1" applyBorder="1" applyAlignment="1" applyProtection="1">
      <alignment horizontal="left" vertical="top" wrapText="1"/>
    </xf>
    <xf numFmtId="0" fontId="23" fillId="0" borderId="12" xfId="0" applyFont="1" applyFill="1" applyBorder="1" applyAlignment="1" applyProtection="1">
      <alignment horizontal="center" vertical="top" wrapText="1"/>
    </xf>
    <xf numFmtId="0" fontId="23" fillId="0" borderId="13" xfId="0" applyFont="1" applyFill="1" applyBorder="1" applyAlignment="1" applyProtection="1">
      <alignment horizontal="left" vertical="top" wrapText="1"/>
    </xf>
    <xf numFmtId="0" fontId="6" fillId="0" borderId="14" xfId="0" applyFont="1" applyBorder="1"/>
    <xf numFmtId="0" fontId="6" fillId="0" borderId="0" xfId="0" applyFont="1" applyBorder="1"/>
    <xf numFmtId="0" fontId="23" fillId="6" borderId="0" xfId="0" applyFont="1" applyFill="1" applyBorder="1" applyAlignment="1" applyProtection="1">
      <alignment horizontal="left" vertical="top" wrapText="1"/>
    </xf>
    <xf numFmtId="0" fontId="23" fillId="6" borderId="0" xfId="0" applyFont="1" applyFill="1" applyBorder="1" applyAlignment="1" applyProtection="1">
      <alignment horizontal="center" vertical="top" wrapText="1"/>
    </xf>
    <xf numFmtId="0" fontId="23" fillId="6" borderId="15" xfId="0" applyFont="1" applyFill="1" applyBorder="1" applyAlignment="1" applyProtection="1">
      <alignment horizontal="left" vertical="top" wrapText="1"/>
    </xf>
    <xf numFmtId="43" fontId="22" fillId="7" borderId="47" xfId="0" applyNumberFormat="1" applyFont="1" applyFill="1" applyBorder="1" applyAlignment="1" applyProtection="1">
      <alignment horizontal="right" vertical="center" wrapText="1"/>
    </xf>
    <xf numFmtId="9" fontId="22" fillId="5" borderId="47" xfId="64" applyFont="1" applyFill="1" applyBorder="1" applyAlignment="1" applyProtection="1">
      <alignment horizontal="center" vertical="top" wrapText="1"/>
    </xf>
    <xf numFmtId="9" fontId="22" fillId="5" borderId="34" xfId="64" applyFont="1" applyFill="1" applyBorder="1" applyAlignment="1" applyProtection="1">
      <alignment horizontal="center" vertical="top" wrapText="1"/>
    </xf>
    <xf numFmtId="0" fontId="6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24" fillId="9" borderId="10" xfId="5" applyFont="1" applyFill="1" applyBorder="1" applyAlignment="1" applyProtection="1">
      <alignment horizontal="centerContinuous" vertical="center" wrapText="1"/>
      <protection locked="0"/>
    </xf>
    <xf numFmtId="0" fontId="24" fillId="4" borderId="10" xfId="22" applyFont="1" applyFill="1" applyBorder="1" applyAlignment="1">
      <alignment horizontal="centerContinuous" vertical="center" wrapText="1"/>
    </xf>
    <xf numFmtId="0" fontId="24" fillId="10" borderId="10" xfId="22" applyFont="1" applyFill="1" applyBorder="1" applyAlignment="1">
      <alignment horizontal="centerContinuous" wrapText="1"/>
    </xf>
    <xf numFmtId="0" fontId="24" fillId="11" borderId="0" xfId="17" applyFont="1" applyFill="1" applyAlignment="1">
      <alignment horizontal="centerContinuous" vertical="center" wrapText="1"/>
    </xf>
    <xf numFmtId="0" fontId="24" fillId="8" borderId="9" xfId="22" applyFont="1" applyFill="1" applyBorder="1" applyAlignment="1">
      <alignment horizontal="center" vertical="center" wrapText="1"/>
    </xf>
    <xf numFmtId="4" fontId="24" fillId="9" borderId="9" xfId="17" applyNumberFormat="1" applyFont="1" applyFill="1" applyBorder="1" applyAlignment="1">
      <alignment horizontal="center" vertical="center" wrapText="1"/>
    </xf>
    <xf numFmtId="0" fontId="24" fillId="9" borderId="9" xfId="17" applyFont="1" applyFill="1" applyBorder="1" applyAlignment="1">
      <alignment horizontal="center" vertical="center" wrapText="1"/>
    </xf>
    <xf numFmtId="0" fontId="24" fillId="4" borderId="9" xfId="22" applyFont="1" applyFill="1" applyBorder="1" applyAlignment="1">
      <alignment horizontal="center" vertical="center" wrapText="1"/>
    </xf>
    <xf numFmtId="0" fontId="24" fillId="10" borderId="9" xfId="17" applyFont="1" applyFill="1" applyBorder="1" applyAlignment="1">
      <alignment horizontal="center" vertical="center" wrapText="1"/>
    </xf>
    <xf numFmtId="0" fontId="24" fillId="11" borderId="7" xfId="17" applyFont="1" applyFill="1" applyBorder="1" applyAlignment="1">
      <alignment horizontal="center" vertical="center" wrapText="1"/>
    </xf>
    <xf numFmtId="0" fontId="24" fillId="11" borderId="9" xfId="17" applyFont="1" applyFill="1" applyBorder="1" applyAlignment="1">
      <alignment horizontal="center" vertical="center" wrapText="1"/>
    </xf>
    <xf numFmtId="0" fontId="24" fillId="8" borderId="0" xfId="22" applyFont="1" applyFill="1" applyAlignment="1">
      <alignment horizontal="center" vertical="center" wrapText="1"/>
    </xf>
    <xf numFmtId="0" fontId="24" fillId="8" borderId="14" xfId="22" applyFont="1" applyFill="1" applyBorder="1" applyAlignment="1">
      <alignment horizontal="center" vertical="center" wrapText="1"/>
    </xf>
    <xf numFmtId="0" fontId="24" fillId="8" borderId="0" xfId="22" applyFont="1" applyFill="1" applyAlignment="1">
      <alignment horizontal="center" vertical="top" wrapText="1"/>
    </xf>
    <xf numFmtId="0" fontId="24" fillId="9" borderId="0" xfId="17" applyFont="1" applyFill="1" applyAlignment="1">
      <alignment horizontal="center" vertical="center" wrapText="1"/>
    </xf>
    <xf numFmtId="0" fontId="24" fillId="4" borderId="0" xfId="22" applyFont="1" applyFill="1" applyAlignment="1">
      <alignment horizontal="center" vertical="center" wrapText="1"/>
    </xf>
    <xf numFmtId="0" fontId="24" fillId="10" borderId="0" xfId="17" applyFont="1" applyFill="1" applyAlignment="1">
      <alignment horizontal="center" vertical="center" wrapText="1"/>
    </xf>
    <xf numFmtId="0" fontId="24" fillId="11" borderId="0" xfId="17" applyFont="1" applyFill="1" applyAlignment="1">
      <alignment horizontal="center" vertical="center" wrapText="1"/>
    </xf>
    <xf numFmtId="0" fontId="15" fillId="0" borderId="28" xfId="22" applyFont="1" applyBorder="1" applyAlignment="1" applyProtection="1">
      <alignment horizontal="left" vertical="top"/>
      <protection locked="0"/>
    </xf>
    <xf numFmtId="0" fontId="15" fillId="0" borderId="26" xfId="22" applyFont="1" applyBorder="1" applyAlignment="1" applyProtection="1">
      <alignment horizontal="left" vertical="top"/>
      <protection locked="0"/>
    </xf>
    <xf numFmtId="0" fontId="15" fillId="3" borderId="26" xfId="22" applyFont="1" applyFill="1" applyBorder="1" applyAlignment="1" applyProtection="1">
      <alignment horizontal="center" vertical="top"/>
      <protection locked="0"/>
    </xf>
    <xf numFmtId="0" fontId="15" fillId="0" borderId="25" xfId="22" applyFont="1" applyBorder="1" applyAlignment="1" applyProtection="1">
      <alignment horizontal="left" vertical="top"/>
      <protection locked="0"/>
    </xf>
    <xf numFmtId="4" fontId="15" fillId="3" borderId="25" xfId="22" applyNumberFormat="1" applyFont="1" applyFill="1" applyBorder="1" applyAlignment="1" applyProtection="1">
      <alignment horizontal="center" vertical="top"/>
      <protection locked="0"/>
    </xf>
    <xf numFmtId="0" fontId="15" fillId="0" borderId="26" xfId="22" applyFont="1" applyBorder="1"/>
    <xf numFmtId="0" fontId="6" fillId="0" borderId="26" xfId="22" applyFont="1" applyBorder="1" applyAlignment="1">
      <alignment horizontal="center" vertical="center" wrapText="1"/>
    </xf>
    <xf numFmtId="0" fontId="15" fillId="0" borderId="26" xfId="22" applyFont="1" applyBorder="1" applyAlignment="1">
      <alignment horizontal="center" vertical="center"/>
    </xf>
    <xf numFmtId="0" fontId="15" fillId="0" borderId="26" xfId="22" applyFont="1" applyBorder="1" applyAlignment="1" applyProtection="1">
      <alignment horizontal="center" vertical="center" wrapText="1"/>
      <protection locked="0"/>
    </xf>
    <xf numFmtId="4" fontId="15" fillId="3" borderId="26" xfId="22" applyNumberFormat="1" applyFont="1" applyFill="1" applyBorder="1" applyAlignment="1" applyProtection="1">
      <alignment horizontal="center" vertical="top"/>
      <protection locked="0"/>
    </xf>
    <xf numFmtId="0" fontId="6" fillId="0" borderId="26" xfId="22" applyFont="1" applyBorder="1" applyAlignment="1">
      <alignment wrapText="1"/>
    </xf>
    <xf numFmtId="0" fontId="15" fillId="0" borderId="26" xfId="22" applyFont="1" applyBorder="1" applyAlignment="1" applyProtection="1">
      <alignment horizontal="justify" vertical="top" wrapText="1"/>
      <protection locked="0"/>
    </xf>
    <xf numFmtId="0" fontId="15" fillId="0" borderId="26" xfId="22" applyFont="1" applyBorder="1" applyAlignment="1">
      <alignment horizontal="justify" vertical="top" wrapText="1"/>
    </xf>
    <xf numFmtId="9" fontId="15" fillId="0" borderId="26" xfId="22" applyNumberFormat="1" applyFont="1" applyBorder="1" applyProtection="1">
      <protection locked="0"/>
    </xf>
    <xf numFmtId="0" fontId="15" fillId="0" borderId="26" xfId="22" applyFont="1" applyBorder="1" applyProtection="1">
      <protection locked="0"/>
    </xf>
    <xf numFmtId="0" fontId="15" fillId="0" borderId="26" xfId="22" applyFont="1" applyBorder="1" applyAlignment="1">
      <alignment wrapText="1"/>
    </xf>
    <xf numFmtId="4" fontId="15" fillId="0" borderId="26" xfId="22" applyNumberFormat="1" applyFont="1" applyBorder="1" applyAlignment="1" applyProtection="1">
      <alignment horizontal="center" vertical="top"/>
      <protection locked="0"/>
    </xf>
    <xf numFmtId="0" fontId="15" fillId="0" borderId="29" xfId="22" applyFont="1" applyBorder="1"/>
    <xf numFmtId="0" fontId="15" fillId="0" borderId="30" xfId="22" applyFont="1" applyBorder="1"/>
    <xf numFmtId="0" fontId="15" fillId="3" borderId="27" xfId="22" applyFont="1" applyFill="1" applyBorder="1" applyAlignment="1" applyProtection="1">
      <alignment horizontal="center" vertical="top"/>
      <protection locked="0"/>
    </xf>
    <xf numFmtId="0" fontId="15" fillId="0" borderId="27" xfId="22" applyFont="1" applyBorder="1" applyAlignment="1" applyProtection="1">
      <alignment horizontal="left" vertical="top"/>
      <protection locked="0"/>
    </xf>
    <xf numFmtId="4" fontId="15" fillId="0" borderId="27" xfId="22" applyNumberFormat="1" applyFont="1" applyBorder="1" applyAlignment="1" applyProtection="1">
      <alignment horizontal="center" vertical="top"/>
      <protection locked="0"/>
    </xf>
    <xf numFmtId="0" fontId="25" fillId="0" borderId="26" xfId="22" applyFont="1" applyBorder="1"/>
    <xf numFmtId="0" fontId="8" fillId="0" borderId="0" xfId="22" applyFont="1" applyAlignment="1">
      <alignment horizontal="center" vertical="top"/>
    </xf>
    <xf numFmtId="0" fontId="8" fillId="0" borderId="0" xfId="22" applyFont="1" applyAlignment="1" applyProtection="1">
      <alignment horizontal="center" vertical="top"/>
      <protection locked="0"/>
    </xf>
    <xf numFmtId="4" fontId="8" fillId="0" borderId="0" xfId="22" applyNumberFormat="1" applyFont="1" applyAlignment="1" applyProtection="1">
      <alignment horizontal="center" vertical="top"/>
      <protection locked="0"/>
    </xf>
    <xf numFmtId="0" fontId="8" fillId="0" borderId="0" xfId="22" applyFont="1"/>
    <xf numFmtId="0" fontId="8" fillId="0" borderId="0" xfId="22" applyFont="1" applyAlignment="1" applyProtection="1">
      <alignment horizontal="justify" vertical="top" wrapText="1"/>
      <protection locked="0"/>
    </xf>
    <xf numFmtId="0" fontId="15" fillId="0" borderId="0" xfId="19" applyFont="1" applyProtection="1">
      <protection locked="0"/>
    </xf>
    <xf numFmtId="0" fontId="15" fillId="0" borderId="0" xfId="22" applyFont="1" applyAlignment="1" applyProtection="1">
      <alignment horizontal="center" vertical="top"/>
      <protection locked="0"/>
    </xf>
    <xf numFmtId="0" fontId="15" fillId="0" borderId="0" xfId="22" applyFont="1" applyAlignment="1">
      <alignment horizontal="center" vertical="top"/>
    </xf>
    <xf numFmtId="4" fontId="15" fillId="0" borderId="0" xfId="22" applyNumberFormat="1" applyFont="1" applyAlignment="1" applyProtection="1">
      <alignment horizontal="center" vertical="top"/>
      <protection locked="0"/>
    </xf>
    <xf numFmtId="0" fontId="15" fillId="0" borderId="0" xfId="22" applyFont="1"/>
    <xf numFmtId="0" fontId="15" fillId="0" borderId="0" xfId="22" applyFont="1" applyAlignment="1" applyProtection="1">
      <alignment horizontal="justify" vertical="top" wrapText="1"/>
      <protection locked="0"/>
    </xf>
    <xf numFmtId="0" fontId="15" fillId="0" borderId="0" xfId="22" applyFont="1" applyAlignment="1">
      <alignment horizontal="center"/>
    </xf>
    <xf numFmtId="0" fontId="7" fillId="2" borderId="47" xfId="5" applyFont="1" applyFill="1" applyBorder="1" applyAlignment="1" applyProtection="1">
      <alignment vertical="center" wrapText="1"/>
      <protection locked="0"/>
    </xf>
    <xf numFmtId="0" fontId="7" fillId="2" borderId="34" xfId="5" applyFont="1" applyFill="1" applyBorder="1" applyAlignment="1" applyProtection="1">
      <alignment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7" fillId="0" borderId="16" xfId="0" applyFont="1" applyFill="1" applyBorder="1" applyAlignment="1" applyProtection="1">
      <alignment horizontal="left" vertical="center"/>
      <protection hidden="1"/>
    </xf>
    <xf numFmtId="0" fontId="7" fillId="0" borderId="17" xfId="0" applyFont="1" applyFill="1" applyBorder="1" applyAlignment="1" applyProtection="1">
      <alignment horizontal="left" vertical="center" wrapText="1"/>
    </xf>
    <xf numFmtId="4" fontId="7" fillId="0" borderId="18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1" xfId="0" applyFont="1" applyFill="1" applyBorder="1" applyAlignment="1" applyProtection="1">
      <alignment vertical="center"/>
      <protection hidden="1"/>
    </xf>
    <xf numFmtId="0" fontId="7" fillId="0" borderId="13" xfId="0" applyFont="1" applyFill="1" applyBorder="1" applyAlignment="1">
      <alignment horizontal="left" vertical="center" wrapText="1"/>
    </xf>
    <xf numFmtId="4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0" applyFont="1" applyFill="1" applyBorder="1" applyAlignment="1" applyProtection="1">
      <alignment vertical="center"/>
      <protection hidden="1"/>
    </xf>
    <xf numFmtId="0" fontId="7" fillId="0" borderId="7" xfId="0" applyFont="1" applyFill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0" applyFont="1" applyFill="1" applyBorder="1" applyAlignment="1" applyProtection="1">
      <alignment vertical="center"/>
      <protection hidden="1"/>
    </xf>
    <xf numFmtId="0" fontId="6" fillId="0" borderId="3" xfId="0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7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 applyProtection="1">
      <alignment vertical="center"/>
      <protection hidden="1"/>
    </xf>
    <xf numFmtId="0" fontId="7" fillId="0" borderId="12" xfId="0" applyFont="1" applyFill="1" applyBorder="1" applyAlignment="1">
      <alignment horizontal="left" vertical="center" wrapText="1"/>
    </xf>
    <xf numFmtId="4" fontId="7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0" applyFont="1" applyFill="1" applyBorder="1" applyAlignment="1" applyProtection="1">
      <alignment horizontal="left" vertical="center"/>
      <protection hidden="1"/>
    </xf>
    <xf numFmtId="0" fontId="7" fillId="0" borderId="3" xfId="0" applyFont="1" applyFill="1" applyBorder="1" applyAlignment="1">
      <alignment horizontal="left" vertical="center" wrapText="1"/>
    </xf>
    <xf numFmtId="0" fontId="6" fillId="0" borderId="0" xfId="5" applyFont="1" applyFill="1" applyBorder="1" applyAlignment="1" applyProtection="1">
      <alignment horizontal="center" vertical="top" wrapText="1"/>
      <protection locked="0"/>
    </xf>
    <xf numFmtId="0" fontId="15" fillId="0" borderId="0" xfId="3" applyFont="1"/>
    <xf numFmtId="0" fontId="7" fillId="2" borderId="7" xfId="3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7" xfId="3" quotePrefix="1" applyFont="1" applyFill="1" applyBorder="1" applyAlignment="1">
      <alignment horizontal="center" vertical="center" wrapText="1"/>
    </xf>
    <xf numFmtId="0" fontId="7" fillId="2" borderId="9" xfId="3" quotePrefix="1" applyFont="1" applyFill="1" applyBorder="1" applyAlignment="1">
      <alignment horizontal="center" vertical="center" wrapText="1"/>
    </xf>
    <xf numFmtId="4" fontId="15" fillId="0" borderId="4" xfId="3" applyNumberFormat="1" applyFont="1" applyFill="1" applyBorder="1" applyAlignment="1" applyProtection="1">
      <alignment vertical="top"/>
      <protection locked="0"/>
    </xf>
    <xf numFmtId="4" fontId="15" fillId="0" borderId="8" xfId="3" applyNumberFormat="1" applyFont="1" applyFill="1" applyBorder="1" applyAlignment="1" applyProtection="1">
      <alignment vertical="top"/>
      <protection locked="0"/>
    </xf>
    <xf numFmtId="0" fontId="17" fillId="0" borderId="14" xfId="3" applyFont="1" applyFill="1" applyBorder="1" applyAlignment="1" applyProtection="1">
      <alignment horizontal="center" vertical="top"/>
      <protection locked="0"/>
    </xf>
    <xf numFmtId="0" fontId="15" fillId="0" borderId="0" xfId="3" applyFont="1" applyFill="1" applyBorder="1" applyAlignment="1" applyProtection="1">
      <alignment horizontal="left" vertical="top" wrapText="1"/>
      <protection locked="0"/>
    </xf>
    <xf numFmtId="0" fontId="15" fillId="0" borderId="14" xfId="3" applyFont="1" applyFill="1" applyBorder="1" applyAlignment="1" applyProtection="1">
      <alignment vertical="top"/>
      <protection locked="0"/>
    </xf>
    <xf numFmtId="0" fontId="15" fillId="0" borderId="11" xfId="3" applyFont="1" applyFill="1" applyBorder="1" applyAlignment="1" applyProtection="1">
      <alignment vertical="top"/>
      <protection locked="0"/>
    </xf>
    <xf numFmtId="4" fontId="15" fillId="0" borderId="10" xfId="3" applyNumberFormat="1" applyFont="1" applyFill="1" applyBorder="1" applyAlignment="1" applyProtection="1">
      <alignment vertical="top"/>
      <protection locked="0"/>
    </xf>
    <xf numFmtId="0" fontId="6" fillId="0" borderId="5" xfId="3" quotePrefix="1" applyFont="1" applyFill="1" applyBorder="1" applyAlignment="1" applyProtection="1">
      <alignment horizontal="center" vertical="top"/>
      <protection locked="0"/>
    </xf>
    <xf numFmtId="0" fontId="7" fillId="0" borderId="6" xfId="3" applyFont="1" applyFill="1" applyBorder="1" applyAlignment="1" applyProtection="1">
      <alignment horizontal="left" vertical="top" indent="3"/>
      <protection locked="0"/>
    </xf>
    <xf numFmtId="43" fontId="27" fillId="3" borderId="8" xfId="6" applyFont="1" applyFill="1" applyBorder="1" applyAlignment="1">
      <alignment vertical="center" wrapText="1"/>
    </xf>
    <xf numFmtId="0" fontId="15" fillId="0" borderId="2" xfId="3" quotePrefix="1" applyFont="1" applyFill="1" applyBorder="1" applyAlignment="1" applyProtection="1">
      <alignment horizontal="center" vertical="top"/>
      <protection locked="0"/>
    </xf>
    <xf numFmtId="0" fontId="15" fillId="0" borderId="2" xfId="3" applyFont="1" applyFill="1" applyBorder="1" applyAlignment="1" applyProtection="1">
      <alignment vertical="top"/>
      <protection locked="0"/>
    </xf>
    <xf numFmtId="4" fontId="15" fillId="0" borderId="2" xfId="3" applyNumberFormat="1" applyFont="1" applyFill="1" applyBorder="1" applyAlignment="1" applyProtection="1">
      <alignment vertical="top"/>
      <protection locked="0"/>
    </xf>
    <xf numFmtId="4" fontId="15" fillId="0" borderId="3" xfId="3" applyNumberFormat="1" applyFont="1" applyFill="1" applyBorder="1" applyAlignment="1" applyProtection="1">
      <alignment vertical="top"/>
      <protection locked="0"/>
    </xf>
    <xf numFmtId="4" fontId="8" fillId="0" borderId="5" xfId="3" applyNumberFormat="1" applyFont="1" applyFill="1" applyBorder="1" applyAlignment="1" applyProtection="1">
      <alignment vertical="top"/>
      <protection locked="0"/>
    </xf>
    <xf numFmtId="4" fontId="8" fillId="0" borderId="6" xfId="3" applyNumberFormat="1" applyFont="1" applyFill="1" applyBorder="1" applyAlignment="1" applyProtection="1">
      <alignment vertical="top"/>
      <protection locked="0"/>
    </xf>
    <xf numFmtId="4" fontId="6" fillId="0" borderId="0" xfId="5" applyNumberFormat="1" applyFont="1" applyFill="1" applyBorder="1" applyAlignment="1" applyProtection="1">
      <alignment horizontal="center" vertical="top" wrapText="1"/>
      <protection locked="0"/>
    </xf>
    <xf numFmtId="0" fontId="8" fillId="2" borderId="1" xfId="1" applyFont="1" applyFill="1" applyBorder="1" applyAlignment="1" applyProtection="1">
      <alignment horizontal="center" vertical="top" wrapText="1"/>
      <protection locked="0"/>
    </xf>
    <xf numFmtId="0" fontId="8" fillId="2" borderId="2" xfId="1" applyFont="1" applyFill="1" applyBorder="1" applyAlignment="1" applyProtection="1">
      <alignment horizontal="center" vertical="top"/>
      <protection locked="0"/>
    </xf>
    <xf numFmtId="0" fontId="8" fillId="2" borderId="3" xfId="1" applyFont="1" applyFill="1" applyBorder="1" applyAlignment="1" applyProtection="1">
      <alignment horizontal="center" vertical="top"/>
      <protection locked="0"/>
    </xf>
    <xf numFmtId="0" fontId="7" fillId="2" borderId="5" xfId="1" applyFont="1" applyFill="1" applyBorder="1" applyAlignment="1" applyProtection="1">
      <alignment horizontal="center" vertical="center"/>
      <protection locked="0"/>
    </xf>
    <xf numFmtId="0" fontId="7" fillId="2" borderId="6" xfId="1" applyFont="1" applyFill="1" applyBorder="1" applyAlignment="1" applyProtection="1">
      <alignment horizontal="center" vertical="center"/>
      <protection locked="0"/>
    </xf>
    <xf numFmtId="0" fontId="7" fillId="2" borderId="7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6" fillId="0" borderId="0" xfId="5" applyFont="1" applyFill="1" applyBorder="1" applyAlignment="1" applyProtection="1">
      <alignment horizontal="center" vertical="center" wrapText="1"/>
      <protection locked="0"/>
    </xf>
    <xf numFmtId="0" fontId="15" fillId="0" borderId="0" xfId="7" applyFont="1" applyAlignment="1" applyProtection="1">
      <alignment horizontal="center"/>
      <protection locked="0"/>
    </xf>
    <xf numFmtId="0" fontId="15" fillId="0" borderId="0" xfId="3" applyFont="1" applyFill="1" applyBorder="1" applyAlignment="1" applyProtection="1">
      <alignment horizontal="center" vertical="top"/>
      <protection locked="0"/>
    </xf>
    <xf numFmtId="0" fontId="7" fillId="2" borderId="33" xfId="3" applyFont="1" applyFill="1" applyBorder="1" applyAlignment="1" applyProtection="1">
      <alignment horizontal="center" vertical="center" wrapText="1"/>
      <protection locked="0"/>
    </xf>
    <xf numFmtId="0" fontId="7" fillId="2" borderId="47" xfId="3" applyFont="1" applyFill="1" applyBorder="1" applyAlignment="1" applyProtection="1">
      <alignment horizontal="center" vertical="center" wrapText="1"/>
      <protection locked="0"/>
    </xf>
    <xf numFmtId="0" fontId="7" fillId="2" borderId="34" xfId="3" applyFont="1" applyFill="1" applyBorder="1" applyAlignment="1" applyProtection="1">
      <alignment horizontal="center" vertical="center" wrapText="1"/>
      <protection locked="0"/>
    </xf>
    <xf numFmtId="0" fontId="7" fillId="2" borderId="1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0" fontId="7" fillId="2" borderId="13" xfId="3" applyFont="1" applyFill="1" applyBorder="1" applyAlignment="1">
      <alignment horizontal="center" vertical="center" wrapText="1"/>
    </xf>
    <xf numFmtId="0" fontId="7" fillId="2" borderId="6" xfId="3" applyFont="1" applyFill="1" applyBorder="1" applyAlignment="1" applyProtection="1">
      <alignment horizontal="center" vertical="center" wrapText="1"/>
      <protection locked="0"/>
    </xf>
    <xf numFmtId="0" fontId="7" fillId="2" borderId="4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justify" vertical="center" wrapText="1"/>
      <protection locked="0"/>
    </xf>
    <xf numFmtId="0" fontId="8" fillId="0" borderId="3" xfId="3" applyFont="1" applyFill="1" applyBorder="1" applyAlignment="1" applyProtection="1">
      <alignment horizontal="justify" vertical="center" wrapText="1"/>
      <protection locked="0"/>
    </xf>
    <xf numFmtId="0" fontId="8" fillId="0" borderId="14" xfId="3" applyFont="1" applyFill="1" applyBorder="1" applyAlignment="1" applyProtection="1">
      <alignment horizontal="justify" vertical="center" wrapText="1"/>
      <protection locked="0"/>
    </xf>
    <xf numFmtId="0" fontId="8" fillId="0" borderId="15" xfId="3" applyFont="1" applyFill="1" applyBorder="1" applyAlignment="1" applyProtection="1">
      <alignment horizontal="justify" vertical="center" wrapText="1"/>
      <protection locked="0"/>
    </xf>
    <xf numFmtId="0" fontId="8" fillId="0" borderId="14" xfId="3" applyFont="1" applyFill="1" applyBorder="1" applyAlignment="1" applyProtection="1">
      <alignment horizontal="justify" vertical="top" wrapText="1"/>
      <protection locked="0"/>
    </xf>
    <xf numFmtId="0" fontId="8" fillId="0" borderId="15" xfId="3" applyFont="1" applyFill="1" applyBorder="1" applyAlignment="1" applyProtection="1">
      <alignment horizontal="justify" vertical="top" wrapText="1"/>
      <protection locked="0"/>
    </xf>
    <xf numFmtId="0" fontId="6" fillId="0" borderId="0" xfId="5" applyFont="1" applyFill="1" applyBorder="1" applyAlignment="1" applyProtection="1">
      <alignment horizontal="center" vertical="top" wrapText="1"/>
      <protection locked="0"/>
    </xf>
    <xf numFmtId="0" fontId="7" fillId="2" borderId="33" xfId="30" applyFont="1" applyFill="1" applyBorder="1" applyAlignment="1" applyProtection="1">
      <alignment horizontal="center" vertical="center" wrapText="1"/>
      <protection locked="0"/>
    </xf>
    <xf numFmtId="0" fontId="7" fillId="2" borderId="47" xfId="30" applyFont="1" applyFill="1" applyBorder="1" applyAlignment="1" applyProtection="1">
      <alignment horizontal="center" vertical="center" wrapText="1"/>
      <protection locked="0"/>
    </xf>
    <xf numFmtId="0" fontId="7" fillId="2" borderId="34" xfId="30" applyFont="1" applyFill="1" applyBorder="1" applyAlignment="1" applyProtection="1">
      <alignment horizontal="center" vertical="center" wrapText="1"/>
      <protection locked="0"/>
    </xf>
    <xf numFmtId="4" fontId="7" fillId="2" borderId="50" xfId="30" applyNumberFormat="1" applyFont="1" applyFill="1" applyBorder="1" applyAlignment="1">
      <alignment horizontal="center" vertical="center" wrapText="1"/>
    </xf>
    <xf numFmtId="4" fontId="7" fillId="2" borderId="10" xfId="30" applyNumberFormat="1" applyFont="1" applyFill="1" applyBorder="1" applyAlignment="1">
      <alignment horizontal="center" vertical="center" wrapText="1"/>
    </xf>
    <xf numFmtId="0" fontId="7" fillId="2" borderId="49" xfId="30" applyFont="1" applyFill="1" applyBorder="1" applyAlignment="1">
      <alignment horizontal="center" vertical="center"/>
    </xf>
    <xf numFmtId="0" fontId="7" fillId="2" borderId="48" xfId="30" applyFont="1" applyFill="1" applyBorder="1" applyAlignment="1">
      <alignment horizontal="center" vertical="center"/>
    </xf>
    <xf numFmtId="0" fontId="7" fillId="2" borderId="14" xfId="30" applyFont="1" applyFill="1" applyBorder="1" applyAlignment="1">
      <alignment horizontal="center" vertical="center"/>
    </xf>
    <xf numFmtId="0" fontId="7" fillId="2" borderId="15" xfId="30" applyFont="1" applyFill="1" applyBorder="1" applyAlignment="1">
      <alignment horizontal="center" vertical="center"/>
    </xf>
    <xf numFmtId="0" fontId="7" fillId="2" borderId="11" xfId="30" applyFont="1" applyFill="1" applyBorder="1" applyAlignment="1">
      <alignment horizontal="center" vertical="center"/>
    </xf>
    <xf numFmtId="0" fontId="7" fillId="2" borderId="13" xfId="30" applyFont="1" applyFill="1" applyBorder="1" applyAlignment="1">
      <alignment horizontal="center" vertical="center"/>
    </xf>
    <xf numFmtId="0" fontId="8" fillId="2" borderId="1" xfId="8" applyFont="1" applyFill="1" applyBorder="1" applyAlignment="1" applyProtection="1">
      <alignment horizontal="center" wrapText="1"/>
      <protection locked="0"/>
    </xf>
    <xf numFmtId="0" fontId="8" fillId="2" borderId="2" xfId="8" applyFont="1" applyFill="1" applyBorder="1" applyAlignment="1" applyProtection="1">
      <alignment horizontal="center"/>
      <protection locked="0"/>
    </xf>
    <xf numFmtId="0" fontId="8" fillId="2" borderId="3" xfId="8" applyFont="1" applyFill="1" applyBorder="1" applyAlignment="1" applyProtection="1">
      <alignment horizontal="center"/>
      <protection locked="0"/>
    </xf>
    <xf numFmtId="4" fontId="7" fillId="2" borderId="4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49" xfId="9" applyFont="1" applyFill="1" applyBorder="1" applyAlignment="1">
      <alignment horizontal="center" vertical="center"/>
    </xf>
    <xf numFmtId="0" fontId="7" fillId="2" borderId="48" xfId="9" applyFont="1" applyFill="1" applyBorder="1" applyAlignment="1">
      <alignment horizontal="center" vertical="center"/>
    </xf>
    <xf numFmtId="0" fontId="7" fillId="2" borderId="14" xfId="9" applyFont="1" applyFill="1" applyBorder="1" applyAlignment="1">
      <alignment horizontal="center" vertical="center"/>
    </xf>
    <xf numFmtId="0" fontId="7" fillId="2" borderId="15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2" borderId="1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1" fontId="6" fillId="0" borderId="14" xfId="8" applyNumberFormat="1" applyFont="1" applyBorder="1" applyAlignment="1" applyProtection="1">
      <alignment horizontal="left"/>
      <protection locked="0"/>
    </xf>
    <xf numFmtId="1" fontId="6" fillId="0" borderId="15" xfId="8" applyNumberFormat="1" applyFont="1" applyBorder="1" applyAlignment="1" applyProtection="1">
      <alignment horizontal="left"/>
      <protection locked="0"/>
    </xf>
    <xf numFmtId="0" fontId="8" fillId="2" borderId="2" xfId="8" applyFont="1" applyFill="1" applyBorder="1" applyAlignment="1" applyProtection="1">
      <alignment horizontal="center" wrapText="1"/>
      <protection locked="0"/>
    </xf>
    <xf numFmtId="0" fontId="8" fillId="2" borderId="3" xfId="8" applyFont="1" applyFill="1" applyBorder="1" applyAlignment="1" applyProtection="1">
      <alignment horizontal="center" wrapText="1"/>
      <protection locked="0"/>
    </xf>
    <xf numFmtId="0" fontId="7" fillId="2" borderId="5" xfId="8" applyFont="1" applyFill="1" applyBorder="1" applyAlignment="1" applyProtection="1">
      <alignment horizontal="center" vertical="center" wrapText="1"/>
      <protection locked="0"/>
    </xf>
    <xf numFmtId="0" fontId="7" fillId="2" borderId="6" xfId="8" applyFont="1" applyFill="1" applyBorder="1" applyAlignment="1" applyProtection="1">
      <alignment horizontal="center" vertical="center" wrapText="1"/>
      <protection locked="0"/>
    </xf>
    <xf numFmtId="0" fontId="7" fillId="2" borderId="7" xfId="8" applyFont="1" applyFill="1" applyBorder="1" applyAlignment="1" applyProtection="1">
      <alignment horizontal="center" vertical="center" wrapText="1"/>
      <protection locked="0"/>
    </xf>
    <xf numFmtId="164" fontId="7" fillId="2" borderId="1" xfId="10" applyNumberFormat="1" applyFont="1" applyFill="1" applyBorder="1" applyAlignment="1" applyProtection="1">
      <alignment horizontal="center" vertical="center" wrapText="1"/>
    </xf>
    <xf numFmtId="164" fontId="7" fillId="2" borderId="11" xfId="10" applyNumberFormat="1" applyFont="1" applyFill="1" applyBorder="1" applyAlignment="1" applyProtection="1">
      <alignment horizontal="center" vertical="center" wrapText="1"/>
    </xf>
    <xf numFmtId="164" fontId="7" fillId="2" borderId="5" xfId="10" applyNumberFormat="1" applyFont="1" applyFill="1" applyBorder="1" applyAlignment="1" applyProtection="1">
      <alignment horizontal="center" vertical="center"/>
      <protection locked="0"/>
    </xf>
    <xf numFmtId="164" fontId="7" fillId="2" borderId="6" xfId="10" applyNumberFormat="1" applyFont="1" applyFill="1" applyBorder="1" applyAlignment="1" applyProtection="1">
      <alignment horizontal="center" vertical="center"/>
      <protection locked="0"/>
    </xf>
    <xf numFmtId="164" fontId="7" fillId="2" borderId="7" xfId="10" applyNumberFormat="1" applyFont="1" applyFill="1" applyBorder="1" applyAlignment="1" applyProtection="1">
      <alignment horizontal="center" vertical="center"/>
      <protection locked="0"/>
    </xf>
    <xf numFmtId="164" fontId="7" fillId="2" borderId="5" xfId="10" applyNumberFormat="1" applyFont="1" applyFill="1" applyBorder="1" applyAlignment="1" applyProtection="1">
      <alignment horizontal="center" vertical="center" wrapText="1"/>
    </xf>
    <xf numFmtId="164" fontId="7" fillId="2" borderId="6" xfId="10" applyNumberFormat="1" applyFont="1" applyFill="1" applyBorder="1" applyAlignment="1" applyProtection="1">
      <alignment horizontal="center" vertical="center" wrapText="1"/>
    </xf>
    <xf numFmtId="164" fontId="7" fillId="2" borderId="7" xfId="10" applyNumberFormat="1" applyFont="1" applyFill="1" applyBorder="1" applyAlignment="1" applyProtection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wrapText="1"/>
      <protection locked="0"/>
    </xf>
    <xf numFmtId="164" fontId="7" fillId="2" borderId="9" xfId="10" applyNumberFormat="1" applyFont="1" applyFill="1" applyBorder="1" applyAlignment="1" applyProtection="1">
      <alignment horizontal="center" vertical="center"/>
      <protection locked="0"/>
    </xf>
    <xf numFmtId="164" fontId="7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12" applyFont="1" applyFill="1" applyBorder="1" applyAlignment="1" applyProtection="1">
      <alignment horizontal="center" vertical="center" wrapText="1"/>
      <protection locked="0"/>
    </xf>
    <xf numFmtId="0" fontId="7" fillId="2" borderId="6" xfId="12" applyFont="1" applyFill="1" applyBorder="1" applyAlignment="1" applyProtection="1">
      <alignment horizontal="center" vertical="center" wrapText="1"/>
      <protection locked="0"/>
    </xf>
    <xf numFmtId="0" fontId="7" fillId="2" borderId="7" xfId="12" applyFont="1" applyFill="1" applyBorder="1" applyAlignment="1" applyProtection="1">
      <alignment horizontal="center" vertical="center" wrapText="1"/>
      <protection locked="0"/>
    </xf>
    <xf numFmtId="0" fontId="8" fillId="2" borderId="1" xfId="14" applyFont="1" applyFill="1" applyBorder="1" applyAlignment="1" applyProtection="1">
      <alignment horizontal="center" wrapText="1"/>
      <protection locked="0"/>
    </xf>
    <xf numFmtId="0" fontId="8" fillId="2" borderId="2" xfId="14" applyFont="1" applyFill="1" applyBorder="1" applyAlignment="1" applyProtection="1">
      <alignment horizontal="center"/>
      <protection locked="0"/>
    </xf>
    <xf numFmtId="0" fontId="8" fillId="2" borderId="3" xfId="14" applyFont="1" applyFill="1" applyBorder="1" applyAlignment="1" applyProtection="1">
      <alignment horizontal="center"/>
      <protection locked="0"/>
    </xf>
    <xf numFmtId="0" fontId="22" fillId="7" borderId="33" xfId="0" applyFont="1" applyFill="1" applyBorder="1" applyAlignment="1" applyProtection="1">
      <alignment horizontal="left" vertical="center" wrapText="1"/>
    </xf>
    <xf numFmtId="0" fontId="22" fillId="7" borderId="47" xfId="0" applyFont="1" applyFill="1" applyBorder="1" applyAlignment="1" applyProtection="1">
      <alignment horizontal="left" vertical="center" wrapText="1"/>
    </xf>
    <xf numFmtId="0" fontId="6" fillId="5" borderId="42" xfId="0" applyFont="1" applyFill="1" applyBorder="1" applyAlignment="1" applyProtection="1">
      <alignment horizontal="center" vertical="center" wrapText="1"/>
    </xf>
    <xf numFmtId="0" fontId="6" fillId="5" borderId="20" xfId="0" applyFont="1" applyFill="1" applyBorder="1" applyAlignment="1" applyProtection="1">
      <alignment horizontal="center" vertical="center" wrapText="1"/>
    </xf>
    <xf numFmtId="0" fontId="6" fillId="5" borderId="24" xfId="0" applyFont="1" applyFill="1" applyBorder="1" applyAlignment="1" applyProtection="1">
      <alignment horizontal="center" vertical="center" wrapText="1"/>
    </xf>
    <xf numFmtId="0" fontId="6" fillId="5" borderId="33" xfId="0" applyFont="1" applyFill="1" applyBorder="1" applyAlignment="1" applyProtection="1">
      <alignment horizontal="center" vertical="center" wrapText="1"/>
    </xf>
    <xf numFmtId="0" fontId="6" fillId="5" borderId="43" xfId="0" applyFont="1" applyFill="1" applyBorder="1" applyAlignment="1" applyProtection="1">
      <alignment horizontal="center" vertical="center" wrapText="1"/>
    </xf>
    <xf numFmtId="0" fontId="6" fillId="5" borderId="21" xfId="0" applyFont="1" applyFill="1" applyBorder="1" applyAlignment="1" applyProtection="1">
      <alignment horizontal="center" vertical="center" wrapText="1"/>
    </xf>
    <xf numFmtId="0" fontId="6" fillId="5" borderId="45" xfId="0" applyFont="1" applyFill="1" applyBorder="1" applyAlignment="1" applyProtection="1">
      <alignment horizontal="center" vertical="center" wrapText="1"/>
    </xf>
    <xf numFmtId="0" fontId="6" fillId="5" borderId="44" xfId="0" applyFont="1" applyFill="1" applyBorder="1" applyAlignment="1" applyProtection="1">
      <alignment horizontal="center" vertical="center" wrapText="1"/>
    </xf>
    <xf numFmtId="0" fontId="6" fillId="5" borderId="46" xfId="0" applyFont="1" applyFill="1" applyBorder="1" applyAlignment="1" applyProtection="1">
      <alignment horizontal="center" vertical="center" wrapText="1"/>
    </xf>
    <xf numFmtId="0" fontId="22" fillId="0" borderId="32" xfId="0" applyFont="1" applyFill="1" applyBorder="1" applyAlignment="1" applyProtection="1">
      <alignment horizontal="left" vertical="center" wrapText="1"/>
    </xf>
    <xf numFmtId="0" fontId="22" fillId="0" borderId="35" xfId="0" applyFont="1" applyFill="1" applyBorder="1" applyAlignment="1" applyProtection="1">
      <alignment horizontal="left" vertical="center" wrapText="1"/>
    </xf>
    <xf numFmtId="0" fontId="22" fillId="0" borderId="42" xfId="0" applyFont="1" applyFill="1" applyBorder="1" applyAlignment="1" applyProtection="1">
      <alignment horizontal="right" vertical="center" wrapText="1"/>
    </xf>
    <xf numFmtId="0" fontId="22" fillId="0" borderId="0" xfId="0" applyFont="1" applyFill="1" applyBorder="1" applyAlignment="1" applyProtection="1">
      <alignment horizontal="left" vertical="center" wrapText="1"/>
    </xf>
    <xf numFmtId="0" fontId="22" fillId="3" borderId="33" xfId="0" applyFont="1" applyFill="1" applyBorder="1" applyAlignment="1" applyProtection="1">
      <alignment horizontal="left" vertical="center" wrapText="1"/>
    </xf>
    <xf numFmtId="0" fontId="22" fillId="3" borderId="47" xfId="0" applyFont="1" applyFill="1" applyBorder="1" applyAlignment="1" applyProtection="1">
      <alignment horizontal="left" vertical="center" wrapText="1"/>
    </xf>
    <xf numFmtId="0" fontId="22" fillId="0" borderId="14" xfId="0" applyFont="1" applyFill="1" applyBorder="1" applyAlignment="1" applyProtection="1">
      <alignment horizontal="left" vertical="center" wrapText="1"/>
    </xf>
    <xf numFmtId="0" fontId="7" fillId="2" borderId="32" xfId="30" applyFont="1" applyFill="1" applyBorder="1" applyAlignment="1" applyProtection="1">
      <alignment horizontal="center" vertical="center" wrapText="1"/>
      <protection locked="0"/>
    </xf>
    <xf numFmtId="0" fontId="7" fillId="2" borderId="35" xfId="30" applyFont="1" applyFill="1" applyBorder="1" applyAlignment="1" applyProtection="1">
      <alignment horizontal="center" vertical="center" wrapText="1"/>
      <protection locked="0"/>
    </xf>
    <xf numFmtId="0" fontId="7" fillId="2" borderId="31" xfId="30" applyFont="1" applyFill="1" applyBorder="1" applyAlignment="1" applyProtection="1">
      <alignment horizontal="center" vertical="center" wrapText="1"/>
      <protection locked="0"/>
    </xf>
    <xf numFmtId="0" fontId="6" fillId="5" borderId="32" xfId="0" applyFont="1" applyFill="1" applyBorder="1" applyAlignment="1" applyProtection="1">
      <alignment horizontal="center" vertical="center" wrapText="1"/>
    </xf>
    <xf numFmtId="0" fontId="6" fillId="5" borderId="31" xfId="0" applyFont="1" applyFill="1" applyBorder="1" applyAlignment="1" applyProtection="1">
      <alignment horizontal="center" vertical="center" wrapText="1"/>
    </xf>
    <xf numFmtId="0" fontId="6" fillId="5" borderId="14" xfId="0" applyFont="1" applyFill="1" applyBorder="1" applyAlignment="1" applyProtection="1">
      <alignment horizontal="center" vertical="center" wrapText="1"/>
    </xf>
    <xf numFmtId="0" fontId="6" fillId="5" borderId="15" xfId="0" applyFont="1" applyFill="1" applyBorder="1" applyAlignment="1" applyProtection="1">
      <alignment horizontal="center" vertical="center" wrapText="1"/>
    </xf>
    <xf numFmtId="0" fontId="6" fillId="5" borderId="11" xfId="0" applyFont="1" applyFill="1" applyBorder="1" applyAlignment="1" applyProtection="1">
      <alignment horizontal="center" vertical="center" wrapText="1"/>
    </xf>
    <xf numFmtId="0" fontId="6" fillId="5" borderId="13" xfId="0" applyFont="1" applyFill="1" applyBorder="1" applyAlignment="1" applyProtection="1">
      <alignment horizontal="center" vertical="center" wrapText="1"/>
    </xf>
    <xf numFmtId="0" fontId="6" fillId="5" borderId="36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6" fillId="5" borderId="10" xfId="0" applyFont="1" applyFill="1" applyBorder="1" applyAlignment="1" applyProtection="1">
      <alignment horizontal="center" vertical="center" wrapText="1"/>
    </xf>
    <xf numFmtId="0" fontId="6" fillId="5" borderId="37" xfId="0" applyFont="1" applyFill="1" applyBorder="1" applyAlignment="1" applyProtection="1">
      <alignment horizontal="center" vertical="center" wrapText="1"/>
    </xf>
    <xf numFmtId="0" fontId="6" fillId="5" borderId="38" xfId="0" applyFont="1" applyFill="1" applyBorder="1" applyAlignment="1" applyProtection="1">
      <alignment horizontal="center" vertical="center" wrapText="1"/>
    </xf>
    <xf numFmtId="0" fontId="6" fillId="5" borderId="39" xfId="0" applyFont="1" applyFill="1" applyBorder="1" applyAlignment="1" applyProtection="1">
      <alignment horizontal="center" vertical="center" wrapText="1"/>
    </xf>
    <xf numFmtId="0" fontId="6" fillId="5" borderId="40" xfId="0" applyFont="1" applyFill="1" applyBorder="1" applyAlignment="1" applyProtection="1">
      <alignment horizontal="center" vertical="center" wrapText="1"/>
    </xf>
    <xf numFmtId="0" fontId="6" fillId="5" borderId="22" xfId="0" applyFont="1" applyFill="1" applyBorder="1" applyAlignment="1" applyProtection="1">
      <alignment horizontal="center" vertical="center" wrapText="1"/>
    </xf>
    <xf numFmtId="0" fontId="6" fillId="5" borderId="41" xfId="0" applyFont="1" applyFill="1" applyBorder="1" applyAlignment="1" applyProtection="1">
      <alignment horizontal="center" vertical="center" wrapText="1"/>
    </xf>
    <xf numFmtId="0" fontId="6" fillId="5" borderId="19" xfId="0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6" fillId="5" borderId="23" xfId="0" applyFont="1" applyFill="1" applyBorder="1" applyAlignment="1" applyProtection="1">
      <alignment horizontal="center" vertical="center" wrapText="1"/>
    </xf>
    <xf numFmtId="0" fontId="7" fillId="2" borderId="33" xfId="5" applyFont="1" applyFill="1" applyBorder="1" applyAlignment="1" applyProtection="1">
      <alignment horizontal="center" vertical="center" wrapText="1"/>
      <protection locked="0"/>
    </xf>
    <xf numFmtId="0" fontId="7" fillId="2" borderId="47" xfId="5" applyFont="1" applyFill="1" applyBorder="1" applyAlignment="1" applyProtection="1">
      <alignment horizontal="center" vertical="center" wrapText="1"/>
      <protection locked="0"/>
    </xf>
    <xf numFmtId="0" fontId="7" fillId="2" borderId="34" xfId="5" applyFont="1" applyFill="1" applyBorder="1" applyAlignment="1" applyProtection="1">
      <alignment horizontal="center" vertical="center" wrapText="1"/>
      <protection locked="0"/>
    </xf>
    <xf numFmtId="0" fontId="24" fillId="8" borderId="33" xfId="22" applyFont="1" applyFill="1" applyBorder="1" applyAlignment="1">
      <alignment horizontal="center"/>
    </xf>
    <xf numFmtId="0" fontId="24" fillId="8" borderId="47" xfId="22" applyFont="1" applyFill="1" applyBorder="1" applyAlignment="1">
      <alignment horizontal="center"/>
    </xf>
    <xf numFmtId="0" fontId="24" fillId="8" borderId="34" xfId="22" applyFont="1" applyFill="1" applyBorder="1" applyAlignment="1">
      <alignment horizontal="center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470">
    <cellStyle name="=C:\WINNT\SYSTEM32\COMMAND.COM" xfId="23" xr:uid="{00000000-0005-0000-0000-000000000000}"/>
    <cellStyle name="Euro" xfId="24" xr:uid="{00000000-0005-0000-0000-000001000000}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4"/>
  <sheetViews>
    <sheetView showGridLines="0" zoomScaleNormal="100" workbookViewId="0">
      <selection sqref="A1:G1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70" t="s">
        <v>423</v>
      </c>
      <c r="B1" s="371"/>
      <c r="C1" s="371"/>
      <c r="D1" s="371"/>
      <c r="E1" s="371"/>
      <c r="F1" s="371"/>
      <c r="G1" s="372"/>
    </row>
    <row r="2" spans="1:8" s="2" customFormat="1" ht="12.75" x14ac:dyDescent="0.25">
      <c r="A2" s="60"/>
      <c r="B2" s="373" t="s">
        <v>0</v>
      </c>
      <c r="C2" s="374"/>
      <c r="D2" s="374"/>
      <c r="E2" s="374"/>
      <c r="F2" s="375"/>
      <c r="G2" s="376" t="s">
        <v>1</v>
      </c>
    </row>
    <row r="3" spans="1:8" s="3" customFormat="1" ht="24.95" customHeight="1" x14ac:dyDescent="0.25">
      <c r="A3" s="61" t="s">
        <v>2</v>
      </c>
      <c r="B3" s="62" t="s">
        <v>3</v>
      </c>
      <c r="C3" s="63" t="s">
        <v>4</v>
      </c>
      <c r="D3" s="63" t="s">
        <v>5</v>
      </c>
      <c r="E3" s="63" t="s">
        <v>6</v>
      </c>
      <c r="F3" s="64" t="s">
        <v>7</v>
      </c>
      <c r="G3" s="377"/>
    </row>
    <row r="4" spans="1:8" s="3" customFormat="1" ht="12.75" x14ac:dyDescent="0.25">
      <c r="A4" s="65"/>
      <c r="B4" s="66" t="s">
        <v>8</v>
      </c>
      <c r="C4" s="67" t="s">
        <v>9</v>
      </c>
      <c r="D4" s="67" t="s">
        <v>10</v>
      </c>
      <c r="E4" s="67" t="s">
        <v>11</v>
      </c>
      <c r="F4" s="67" t="s">
        <v>12</v>
      </c>
      <c r="G4" s="67" t="s">
        <v>13</v>
      </c>
    </row>
    <row r="5" spans="1:8" ht="12.75" x14ac:dyDescent="0.25">
      <c r="A5" s="68" t="s">
        <v>14</v>
      </c>
      <c r="B5" s="69">
        <v>0</v>
      </c>
      <c r="C5" s="69">
        <v>0</v>
      </c>
      <c r="D5" s="69">
        <v>0</v>
      </c>
      <c r="E5" s="69">
        <v>0</v>
      </c>
      <c r="F5" s="69">
        <v>0</v>
      </c>
      <c r="G5" s="69">
        <v>0</v>
      </c>
    </row>
    <row r="6" spans="1:8" ht="12.75" x14ac:dyDescent="0.25">
      <c r="A6" s="70" t="s">
        <v>15</v>
      </c>
      <c r="B6" s="71">
        <v>0</v>
      </c>
      <c r="C6" s="71">
        <v>0</v>
      </c>
      <c r="D6" s="71">
        <v>0</v>
      </c>
      <c r="E6" s="71">
        <v>0</v>
      </c>
      <c r="F6" s="71">
        <v>0</v>
      </c>
      <c r="G6" s="71">
        <v>0</v>
      </c>
    </row>
    <row r="7" spans="1:8" ht="12.75" x14ac:dyDescent="0.25">
      <c r="A7" s="68" t="s">
        <v>16</v>
      </c>
      <c r="B7" s="71">
        <v>0</v>
      </c>
      <c r="C7" s="71">
        <v>0</v>
      </c>
      <c r="D7" s="71">
        <v>0</v>
      </c>
      <c r="E7" s="71">
        <v>0</v>
      </c>
      <c r="F7" s="71">
        <v>0</v>
      </c>
      <c r="G7" s="71">
        <v>0</v>
      </c>
    </row>
    <row r="8" spans="1:8" ht="12.75" x14ac:dyDescent="0.25">
      <c r="A8" s="68" t="s">
        <v>17</v>
      </c>
      <c r="B8" s="71">
        <v>0</v>
      </c>
      <c r="C8" s="71">
        <v>0</v>
      </c>
      <c r="D8" s="71">
        <v>0</v>
      </c>
      <c r="E8" s="71">
        <v>0</v>
      </c>
      <c r="F8" s="71">
        <v>0</v>
      </c>
      <c r="G8" s="71">
        <v>0</v>
      </c>
    </row>
    <row r="9" spans="1:8" ht="12.75" x14ac:dyDescent="0.25">
      <c r="A9" s="68" t="s">
        <v>18</v>
      </c>
      <c r="B9" s="71">
        <v>0</v>
      </c>
      <c r="C9" s="71">
        <v>0</v>
      </c>
      <c r="D9" s="71">
        <v>0</v>
      </c>
      <c r="E9" s="71">
        <v>0</v>
      </c>
      <c r="F9" s="71">
        <v>0</v>
      </c>
      <c r="G9" s="71">
        <v>0</v>
      </c>
    </row>
    <row r="10" spans="1:8" ht="12.75" x14ac:dyDescent="0.25">
      <c r="A10" s="70" t="s">
        <v>19</v>
      </c>
      <c r="B10" s="71">
        <v>0</v>
      </c>
      <c r="C10" s="71">
        <v>0</v>
      </c>
      <c r="D10" s="71">
        <v>0</v>
      </c>
      <c r="E10" s="71">
        <v>0</v>
      </c>
      <c r="F10" s="71">
        <v>0</v>
      </c>
      <c r="G10" s="71">
        <v>0</v>
      </c>
    </row>
    <row r="11" spans="1:8" ht="25.5" x14ac:dyDescent="0.25">
      <c r="A11" s="68" t="s">
        <v>20</v>
      </c>
      <c r="B11" s="72">
        <v>16646093</v>
      </c>
      <c r="C11" s="72">
        <v>-144102.24</v>
      </c>
      <c r="D11" s="72">
        <f>B11+C11</f>
        <v>16501990.76</v>
      </c>
      <c r="E11" s="72">
        <v>14563510.1</v>
      </c>
      <c r="F11" s="72">
        <v>14552130.789999999</v>
      </c>
      <c r="G11" s="72">
        <f>F11-B11</f>
        <v>-2093962.2100000009</v>
      </c>
    </row>
    <row r="12" spans="1:8" ht="38.25" x14ac:dyDescent="0.25">
      <c r="A12" s="68" t="s">
        <v>21</v>
      </c>
      <c r="B12" s="72">
        <v>49374691</v>
      </c>
      <c r="C12" s="72">
        <v>6921502.4400000004</v>
      </c>
      <c r="D12" s="72">
        <f t="shared" ref="D12:D13" si="0">B12+C12</f>
        <v>56296193.439999998</v>
      </c>
      <c r="E12" s="72">
        <v>56296193.439999998</v>
      </c>
      <c r="F12" s="72">
        <v>56296193.439999998</v>
      </c>
      <c r="G12" s="72">
        <f t="shared" ref="G12:G13" si="1">F12-B12</f>
        <v>6921502.4399999976</v>
      </c>
    </row>
    <row r="13" spans="1:8" ht="25.5" x14ac:dyDescent="0.25">
      <c r="A13" s="68" t="s">
        <v>22</v>
      </c>
      <c r="B13" s="72">
        <v>49909454.380000003</v>
      </c>
      <c r="C13" s="72">
        <v>4306005</v>
      </c>
      <c r="D13" s="72">
        <f t="shared" si="0"/>
        <v>54215459.380000003</v>
      </c>
      <c r="E13" s="72">
        <v>54215459.380000003</v>
      </c>
      <c r="F13" s="72">
        <v>54215459.380000003</v>
      </c>
      <c r="G13" s="72">
        <f t="shared" si="1"/>
        <v>4306005</v>
      </c>
    </row>
    <row r="14" spans="1:8" ht="12.75" x14ac:dyDescent="0.25">
      <c r="A14" s="68" t="s">
        <v>23</v>
      </c>
      <c r="B14" s="72">
        <v>0</v>
      </c>
      <c r="C14" s="72">
        <v>0</v>
      </c>
      <c r="D14" s="72">
        <v>0</v>
      </c>
      <c r="E14" s="72">
        <v>0</v>
      </c>
      <c r="F14" s="72">
        <v>0</v>
      </c>
      <c r="G14" s="72">
        <v>0</v>
      </c>
    </row>
    <row r="15" spans="1:8" ht="12.75" x14ac:dyDescent="0.25">
      <c r="A15" s="73"/>
      <c r="B15" s="74"/>
      <c r="C15" s="74"/>
      <c r="D15" s="74"/>
      <c r="E15" s="74"/>
      <c r="F15" s="74"/>
      <c r="G15" s="74"/>
    </row>
    <row r="16" spans="1:8" ht="12.75" x14ac:dyDescent="0.25">
      <c r="A16" s="75" t="s">
        <v>24</v>
      </c>
      <c r="B16" s="76">
        <f>SUM(B5:B15)</f>
        <v>115930238.38</v>
      </c>
      <c r="C16" s="76">
        <f t="shared" ref="C16:G16" si="2">SUM(C5:C15)</f>
        <v>11083405.199999999</v>
      </c>
      <c r="D16" s="76">
        <f t="shared" si="2"/>
        <v>127013643.58000001</v>
      </c>
      <c r="E16" s="76">
        <f t="shared" si="2"/>
        <v>125075162.91999999</v>
      </c>
      <c r="F16" s="76">
        <f t="shared" si="2"/>
        <v>125063783.60999998</v>
      </c>
      <c r="G16" s="76">
        <f t="shared" si="2"/>
        <v>9133545.2299999967</v>
      </c>
      <c r="H16" s="4"/>
    </row>
    <row r="17" spans="1:7" ht="12.75" x14ac:dyDescent="0.25">
      <c r="A17" s="77"/>
      <c r="B17" s="78"/>
      <c r="C17" s="78"/>
      <c r="D17" s="79"/>
      <c r="E17" s="80" t="s">
        <v>25</v>
      </c>
      <c r="F17" s="81"/>
      <c r="G17" s="82"/>
    </row>
    <row r="18" spans="1:7" ht="10.5" customHeight="1" x14ac:dyDescent="0.25">
      <c r="A18" s="83"/>
      <c r="B18" s="373" t="s">
        <v>0</v>
      </c>
      <c r="C18" s="374"/>
      <c r="D18" s="374"/>
      <c r="E18" s="374"/>
      <c r="F18" s="375"/>
      <c r="G18" s="376" t="s">
        <v>1</v>
      </c>
    </row>
    <row r="19" spans="1:7" ht="25.5" x14ac:dyDescent="0.25">
      <c r="A19" s="84" t="s">
        <v>26</v>
      </c>
      <c r="B19" s="62" t="s">
        <v>3</v>
      </c>
      <c r="C19" s="63" t="s">
        <v>4</v>
      </c>
      <c r="D19" s="63" t="s">
        <v>5</v>
      </c>
      <c r="E19" s="63" t="s">
        <v>6</v>
      </c>
      <c r="F19" s="64" t="s">
        <v>7</v>
      </c>
      <c r="G19" s="377"/>
    </row>
    <row r="20" spans="1:7" ht="12.75" x14ac:dyDescent="0.25">
      <c r="A20" s="85"/>
      <c r="B20" s="66" t="s">
        <v>8</v>
      </c>
      <c r="C20" s="67" t="s">
        <v>9</v>
      </c>
      <c r="D20" s="67" t="s">
        <v>10</v>
      </c>
      <c r="E20" s="67" t="s">
        <v>11</v>
      </c>
      <c r="F20" s="67" t="s">
        <v>12</v>
      </c>
      <c r="G20" s="67" t="s">
        <v>13</v>
      </c>
    </row>
    <row r="21" spans="1:7" ht="12.75" x14ac:dyDescent="0.25">
      <c r="A21" s="86" t="s">
        <v>27</v>
      </c>
      <c r="B21" s="87">
        <f>SUM(B22:B29)</f>
        <v>0</v>
      </c>
      <c r="C21" s="87">
        <f t="shared" ref="C21:G21" si="3">SUM(C22:C29)</f>
        <v>0</v>
      </c>
      <c r="D21" s="87">
        <f t="shared" si="3"/>
        <v>0</v>
      </c>
      <c r="E21" s="87">
        <f t="shared" si="3"/>
        <v>0</v>
      </c>
      <c r="F21" s="87">
        <f t="shared" si="3"/>
        <v>0</v>
      </c>
      <c r="G21" s="87">
        <f t="shared" si="3"/>
        <v>0</v>
      </c>
    </row>
    <row r="22" spans="1:7" ht="12.75" x14ac:dyDescent="0.25">
      <c r="A22" s="88" t="s">
        <v>14</v>
      </c>
      <c r="B22" s="89">
        <v>0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</row>
    <row r="23" spans="1:7" ht="12.75" x14ac:dyDescent="0.25">
      <c r="A23" s="88" t="s">
        <v>15</v>
      </c>
      <c r="B23" s="89">
        <v>0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</row>
    <row r="24" spans="1:7" ht="12.75" x14ac:dyDescent="0.25">
      <c r="A24" s="88" t="s">
        <v>16</v>
      </c>
      <c r="B24" s="89">
        <v>0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</row>
    <row r="25" spans="1:7" ht="12.75" x14ac:dyDescent="0.25">
      <c r="A25" s="88" t="s">
        <v>17</v>
      </c>
      <c r="B25" s="89">
        <v>0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</row>
    <row r="26" spans="1:7" ht="14.25" x14ac:dyDescent="0.25">
      <c r="A26" s="88" t="s">
        <v>453</v>
      </c>
      <c r="B26" s="89">
        <v>0</v>
      </c>
      <c r="C26" s="89">
        <v>0</v>
      </c>
      <c r="D26" s="89">
        <v>0</v>
      </c>
      <c r="E26" s="89">
        <v>0</v>
      </c>
      <c r="F26" s="89">
        <v>0</v>
      </c>
      <c r="G26" s="89">
        <v>0</v>
      </c>
    </row>
    <row r="27" spans="1:7" ht="14.25" x14ac:dyDescent="0.25">
      <c r="A27" s="88" t="s">
        <v>454</v>
      </c>
      <c r="B27" s="89">
        <v>0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</row>
    <row r="28" spans="1:7" ht="38.25" x14ac:dyDescent="0.25">
      <c r="A28" s="88" t="s">
        <v>28</v>
      </c>
      <c r="B28" s="89">
        <v>0</v>
      </c>
      <c r="C28" s="89">
        <v>0</v>
      </c>
      <c r="D28" s="89">
        <v>0</v>
      </c>
      <c r="E28" s="89">
        <v>0</v>
      </c>
      <c r="F28" s="89">
        <v>0</v>
      </c>
      <c r="G28" s="89">
        <v>0</v>
      </c>
    </row>
    <row r="29" spans="1:7" ht="25.5" x14ac:dyDescent="0.25">
      <c r="A29" s="88" t="s">
        <v>22</v>
      </c>
      <c r="B29" s="89">
        <v>0</v>
      </c>
      <c r="C29" s="89">
        <v>0</v>
      </c>
      <c r="D29" s="89">
        <v>0</v>
      </c>
      <c r="E29" s="89">
        <v>0</v>
      </c>
      <c r="F29" s="89">
        <v>0</v>
      </c>
      <c r="G29" s="89">
        <v>0</v>
      </c>
    </row>
    <row r="30" spans="1:7" ht="12.75" x14ac:dyDescent="0.25">
      <c r="A30" s="88"/>
      <c r="B30" s="89"/>
      <c r="C30" s="89"/>
      <c r="D30" s="89"/>
      <c r="E30" s="89"/>
      <c r="F30" s="89"/>
      <c r="G30" s="89"/>
    </row>
    <row r="31" spans="1:7" ht="51" x14ac:dyDescent="0.25">
      <c r="A31" s="90" t="s">
        <v>29</v>
      </c>
      <c r="B31" s="91">
        <f>SUM(B32:B35)</f>
        <v>66555547.380000003</v>
      </c>
      <c r="C31" s="91">
        <f t="shared" ref="C31:G31" si="4">SUM(C32:C35)</f>
        <v>4161902.76</v>
      </c>
      <c r="D31" s="91">
        <f t="shared" si="4"/>
        <v>70717450.140000001</v>
      </c>
      <c r="E31" s="91">
        <f t="shared" si="4"/>
        <v>68778969.480000004</v>
      </c>
      <c r="F31" s="91">
        <f t="shared" si="4"/>
        <v>68767590.170000002</v>
      </c>
      <c r="G31" s="91">
        <f t="shared" si="4"/>
        <v>2212042.7899999991</v>
      </c>
    </row>
    <row r="32" spans="1:7" ht="12.75" x14ac:dyDescent="0.25">
      <c r="A32" s="88" t="s">
        <v>15</v>
      </c>
      <c r="B32" s="92">
        <v>0</v>
      </c>
      <c r="C32" s="92">
        <v>0</v>
      </c>
      <c r="D32" s="92">
        <v>0</v>
      </c>
      <c r="E32" s="92">
        <v>0</v>
      </c>
      <c r="F32" s="92">
        <v>0</v>
      </c>
      <c r="G32" s="92">
        <v>0</v>
      </c>
    </row>
    <row r="33" spans="1:7" ht="14.25" x14ac:dyDescent="0.25">
      <c r="A33" s="88" t="s">
        <v>455</v>
      </c>
      <c r="B33" s="92">
        <v>0</v>
      </c>
      <c r="C33" s="92">
        <v>0</v>
      </c>
      <c r="D33" s="92">
        <v>0</v>
      </c>
      <c r="E33" s="92">
        <v>0</v>
      </c>
      <c r="F33" s="92">
        <v>0</v>
      </c>
      <c r="G33" s="92">
        <v>0</v>
      </c>
    </row>
    <row r="34" spans="1:7" ht="22.5" customHeight="1" x14ac:dyDescent="0.25">
      <c r="A34" s="88" t="s">
        <v>456</v>
      </c>
      <c r="B34" s="93">
        <v>16646093</v>
      </c>
      <c r="C34" s="93">
        <v>-144102.24</v>
      </c>
      <c r="D34" s="93">
        <f>B34+C34</f>
        <v>16501990.76</v>
      </c>
      <c r="E34" s="93">
        <v>14563510.1</v>
      </c>
      <c r="F34" s="93">
        <v>14552130.789999999</v>
      </c>
      <c r="G34" s="93">
        <f>F34-B34</f>
        <v>-2093962.2100000009</v>
      </c>
    </row>
    <row r="35" spans="1:7" ht="25.5" x14ac:dyDescent="0.25">
      <c r="A35" s="88" t="s">
        <v>22</v>
      </c>
      <c r="B35" s="93">
        <v>49909454.380000003</v>
      </c>
      <c r="C35" s="93">
        <v>4306005</v>
      </c>
      <c r="D35" s="93">
        <f>B35+C35</f>
        <v>54215459.380000003</v>
      </c>
      <c r="E35" s="93">
        <v>54215459.380000003</v>
      </c>
      <c r="F35" s="93">
        <v>54215459.380000003</v>
      </c>
      <c r="G35" s="93">
        <f>F35-B35</f>
        <v>4306005</v>
      </c>
    </row>
    <row r="36" spans="1:7" ht="12.75" x14ac:dyDescent="0.25">
      <c r="A36" s="94"/>
      <c r="B36" s="95"/>
      <c r="C36" s="95"/>
      <c r="D36" s="95"/>
      <c r="E36" s="95"/>
      <c r="F36" s="95"/>
      <c r="G36" s="95"/>
    </row>
    <row r="37" spans="1:7" ht="12.75" x14ac:dyDescent="0.25">
      <c r="A37" s="96" t="s">
        <v>30</v>
      </c>
      <c r="B37" s="91">
        <v>0</v>
      </c>
      <c r="C37" s="91">
        <v>0</v>
      </c>
      <c r="D37" s="91">
        <v>0</v>
      </c>
      <c r="E37" s="91">
        <v>0</v>
      </c>
      <c r="F37" s="91">
        <v>0</v>
      </c>
      <c r="G37" s="91">
        <v>0</v>
      </c>
    </row>
    <row r="38" spans="1:7" ht="12.75" x14ac:dyDescent="0.25">
      <c r="A38" s="88" t="s">
        <v>23</v>
      </c>
      <c r="B38" s="95">
        <v>0</v>
      </c>
      <c r="C38" s="95">
        <v>0</v>
      </c>
      <c r="D38" s="95">
        <v>0</v>
      </c>
      <c r="E38" s="95">
        <v>0</v>
      </c>
      <c r="F38" s="95">
        <v>0</v>
      </c>
      <c r="G38" s="95">
        <v>0</v>
      </c>
    </row>
    <row r="39" spans="1:7" ht="12.75" x14ac:dyDescent="0.25">
      <c r="A39" s="88"/>
      <c r="B39" s="97"/>
      <c r="C39" s="97"/>
      <c r="D39" s="97"/>
      <c r="E39" s="97"/>
      <c r="F39" s="97"/>
      <c r="G39" s="97"/>
    </row>
    <row r="40" spans="1:7" ht="12.75" x14ac:dyDescent="0.25">
      <c r="A40" s="98" t="s">
        <v>24</v>
      </c>
      <c r="B40" s="76">
        <f>B21+B31</f>
        <v>66555547.380000003</v>
      </c>
      <c r="C40" s="76">
        <f t="shared" ref="C40:G40" si="5">C21+C31</f>
        <v>4161902.76</v>
      </c>
      <c r="D40" s="76">
        <f t="shared" si="5"/>
        <v>70717450.140000001</v>
      </c>
      <c r="E40" s="76">
        <f t="shared" si="5"/>
        <v>68778969.480000004</v>
      </c>
      <c r="F40" s="76">
        <f t="shared" si="5"/>
        <v>68767590.170000002</v>
      </c>
      <c r="G40" s="76">
        <f t="shared" si="5"/>
        <v>2212042.7899999991</v>
      </c>
    </row>
    <row r="41" spans="1:7" ht="12.75" x14ac:dyDescent="0.25">
      <c r="A41" s="77"/>
      <c r="B41" s="78"/>
      <c r="C41" s="78"/>
      <c r="D41" s="78"/>
      <c r="E41" s="80" t="s">
        <v>25</v>
      </c>
      <c r="F41" s="99"/>
      <c r="G41" s="82">
        <v>0</v>
      </c>
    </row>
    <row r="42" spans="1:7" ht="12" x14ac:dyDescent="0.25">
      <c r="A42" s="33" t="s">
        <v>31</v>
      </c>
    </row>
    <row r="43" spans="1:7" ht="12" x14ac:dyDescent="0.25">
      <c r="A43" s="33"/>
    </row>
    <row r="44" spans="1:7" ht="21" x14ac:dyDescent="0.25">
      <c r="A44" s="34" t="s">
        <v>449</v>
      </c>
    </row>
    <row r="45" spans="1:7" x14ac:dyDescent="0.25">
      <c r="A45" s="35" t="s">
        <v>450</v>
      </c>
    </row>
    <row r="46" spans="1:7" x14ac:dyDescent="0.25">
      <c r="A46" s="35" t="s">
        <v>451</v>
      </c>
    </row>
    <row r="47" spans="1:7" x14ac:dyDescent="0.25">
      <c r="A47" s="35" t="s">
        <v>32</v>
      </c>
    </row>
    <row r="52" spans="1:7" ht="11.25" customHeight="1" x14ac:dyDescent="0.25">
      <c r="A52" s="36" t="s">
        <v>33</v>
      </c>
      <c r="B52" s="37"/>
      <c r="C52" s="37"/>
      <c r="D52" s="37"/>
      <c r="E52" s="378" t="s">
        <v>34</v>
      </c>
      <c r="F52" s="378"/>
      <c r="G52" s="378"/>
    </row>
    <row r="53" spans="1:7" ht="25.5" x14ac:dyDescent="0.25">
      <c r="A53" s="36" t="s">
        <v>35</v>
      </c>
      <c r="B53" s="37"/>
      <c r="C53" s="37"/>
      <c r="D53" s="37"/>
      <c r="E53" s="369" t="s">
        <v>467</v>
      </c>
      <c r="F53" s="369"/>
      <c r="G53" s="369"/>
    </row>
    <row r="54" spans="1:7" ht="12.75" x14ac:dyDescent="0.25">
      <c r="A54" s="37"/>
      <c r="B54" s="37"/>
      <c r="C54" s="37"/>
      <c r="D54" s="37"/>
      <c r="E54" s="369"/>
      <c r="F54" s="369"/>
      <c r="G54" s="369"/>
    </row>
  </sheetData>
  <sheetProtection formatCells="0" formatColumns="0" formatRows="0" insertRows="0" autoFilter="0"/>
  <mergeCells count="7">
    <mergeCell ref="E53:G54"/>
    <mergeCell ref="A1:G1"/>
    <mergeCell ref="B2:F2"/>
    <mergeCell ref="G2:G3"/>
    <mergeCell ref="B18:F18"/>
    <mergeCell ref="G18:G19"/>
    <mergeCell ref="E52:G52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  <ignoredErrors>
    <ignoredError sqref="B4:G10 B14:G15 B11:C13 B20:G20" numberStoredAsText="1"/>
    <ignoredError sqref="B16:G16 D11:G13 B21:G21" numberStoredAsText="1" unlockedFormula="1"/>
    <ignoredError sqref="B31:G31 D34:G35 B40:G4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J32"/>
  <sheetViews>
    <sheetView showGridLines="0" topLeftCell="A5" zoomScaleNormal="100" workbookViewId="0">
      <selection activeCell="B1" sqref="B1:I32"/>
    </sheetView>
  </sheetViews>
  <sheetFormatPr baseColWidth="10" defaultRowHeight="15" x14ac:dyDescent="0.25"/>
  <cols>
    <col min="1" max="2" width="11.42578125" style="5"/>
    <col min="3" max="3" width="56.28515625" style="5" customWidth="1"/>
    <col min="4" max="9" width="15" style="5" customWidth="1"/>
    <col min="10" max="16384" width="11.42578125" style="5"/>
  </cols>
  <sheetData>
    <row r="1" spans="2:9" ht="45.75" customHeight="1" x14ac:dyDescent="0.25">
      <c r="B1" s="381" t="s">
        <v>424</v>
      </c>
      <c r="C1" s="382"/>
      <c r="D1" s="382"/>
      <c r="E1" s="382"/>
      <c r="F1" s="382"/>
      <c r="G1" s="382"/>
      <c r="H1" s="382"/>
      <c r="I1" s="383"/>
    </row>
    <row r="2" spans="2:9" x14ac:dyDescent="0.25">
      <c r="B2" s="384" t="s">
        <v>36</v>
      </c>
      <c r="C2" s="385"/>
      <c r="D2" s="390" t="s">
        <v>0</v>
      </c>
      <c r="E2" s="390"/>
      <c r="F2" s="390"/>
      <c r="G2" s="390"/>
      <c r="H2" s="390"/>
      <c r="I2" s="391" t="s">
        <v>1</v>
      </c>
    </row>
    <row r="3" spans="2:9" ht="25.5" x14ac:dyDescent="0.25">
      <c r="B3" s="386"/>
      <c r="C3" s="387"/>
      <c r="D3" s="348" t="s">
        <v>3</v>
      </c>
      <c r="E3" s="349" t="s">
        <v>4</v>
      </c>
      <c r="F3" s="349" t="s">
        <v>5</v>
      </c>
      <c r="G3" s="349" t="s">
        <v>6</v>
      </c>
      <c r="H3" s="350" t="s">
        <v>7</v>
      </c>
      <c r="I3" s="392"/>
    </row>
    <row r="4" spans="2:9" x14ac:dyDescent="0.25">
      <c r="B4" s="388"/>
      <c r="C4" s="389"/>
      <c r="D4" s="351" t="s">
        <v>8</v>
      </c>
      <c r="E4" s="352" t="s">
        <v>9</v>
      </c>
      <c r="F4" s="352" t="s">
        <v>10</v>
      </c>
      <c r="G4" s="352" t="s">
        <v>11</v>
      </c>
      <c r="H4" s="352" t="s">
        <v>12</v>
      </c>
      <c r="I4" s="352" t="s">
        <v>13</v>
      </c>
    </row>
    <row r="5" spans="2:9" x14ac:dyDescent="0.25">
      <c r="B5" s="393" t="s">
        <v>37</v>
      </c>
      <c r="C5" s="394"/>
      <c r="D5" s="353"/>
      <c r="E5" s="353"/>
      <c r="F5" s="353"/>
      <c r="G5" s="353"/>
      <c r="H5" s="353"/>
      <c r="I5" s="353"/>
    </row>
    <row r="6" spans="2:9" x14ac:dyDescent="0.25">
      <c r="B6" s="395"/>
      <c r="C6" s="396"/>
      <c r="D6" s="354"/>
      <c r="E6" s="354"/>
      <c r="F6" s="354"/>
      <c r="G6" s="354"/>
      <c r="H6" s="354"/>
      <c r="I6" s="354"/>
    </row>
    <row r="7" spans="2:9" x14ac:dyDescent="0.25">
      <c r="B7" s="395"/>
      <c r="C7" s="396"/>
      <c r="D7" s="354"/>
      <c r="E7" s="354"/>
      <c r="F7" s="354"/>
      <c r="G7" s="354"/>
      <c r="H7" s="354"/>
      <c r="I7" s="354"/>
    </row>
    <row r="8" spans="2:9" x14ac:dyDescent="0.25">
      <c r="B8" s="395"/>
      <c r="C8" s="396"/>
      <c r="D8" s="354"/>
      <c r="E8" s="354"/>
      <c r="F8" s="354"/>
      <c r="G8" s="354"/>
      <c r="H8" s="354"/>
      <c r="I8" s="354"/>
    </row>
    <row r="9" spans="2:9" x14ac:dyDescent="0.25">
      <c r="B9" s="395"/>
      <c r="C9" s="396"/>
      <c r="D9" s="354"/>
      <c r="E9" s="354"/>
      <c r="F9" s="354"/>
      <c r="G9" s="354"/>
      <c r="H9" s="354"/>
      <c r="I9" s="354"/>
    </row>
    <row r="10" spans="2:9" x14ac:dyDescent="0.25">
      <c r="B10" s="395"/>
      <c r="C10" s="396"/>
      <c r="D10" s="354"/>
      <c r="E10" s="354"/>
      <c r="F10" s="354"/>
      <c r="G10" s="354"/>
      <c r="H10" s="354"/>
      <c r="I10" s="354"/>
    </row>
    <row r="11" spans="2:9" x14ac:dyDescent="0.25">
      <c r="B11" s="355"/>
      <c r="C11" s="356"/>
      <c r="D11" s="354"/>
      <c r="E11" s="354"/>
      <c r="F11" s="354"/>
      <c r="G11" s="354"/>
      <c r="H11" s="354"/>
      <c r="I11" s="354"/>
    </row>
    <row r="12" spans="2:9" x14ac:dyDescent="0.25">
      <c r="B12" s="397" t="s">
        <v>38</v>
      </c>
      <c r="C12" s="398"/>
      <c r="D12" s="72">
        <v>49374691</v>
      </c>
      <c r="E12" s="72">
        <v>6921502.4400000004</v>
      </c>
      <c r="F12" s="72">
        <f>D12+E12</f>
        <v>56296193.439999998</v>
      </c>
      <c r="G12" s="72">
        <v>56296193.439999998</v>
      </c>
      <c r="H12" s="72">
        <v>56296193.439999998</v>
      </c>
      <c r="I12" s="72">
        <f>H12-D12</f>
        <v>6921502.4399999976</v>
      </c>
    </row>
    <row r="13" spans="2:9" x14ac:dyDescent="0.25">
      <c r="B13" s="397"/>
      <c r="C13" s="398"/>
      <c r="D13" s="354"/>
      <c r="E13" s="354"/>
      <c r="F13" s="354"/>
      <c r="G13" s="354"/>
      <c r="H13" s="354"/>
      <c r="I13" s="354"/>
    </row>
    <row r="14" spans="2:9" x14ac:dyDescent="0.25">
      <c r="B14" s="397"/>
      <c r="C14" s="398"/>
      <c r="D14" s="354"/>
      <c r="E14" s="354"/>
      <c r="F14" s="354"/>
      <c r="G14" s="354"/>
      <c r="H14" s="354"/>
      <c r="I14" s="354"/>
    </row>
    <row r="15" spans="2:9" x14ac:dyDescent="0.25">
      <c r="B15" s="397"/>
      <c r="C15" s="398"/>
      <c r="D15" s="354"/>
      <c r="E15" s="354"/>
      <c r="F15" s="354"/>
      <c r="G15" s="354"/>
      <c r="H15" s="354"/>
      <c r="I15" s="354"/>
    </row>
    <row r="16" spans="2:9" x14ac:dyDescent="0.25">
      <c r="B16" s="397"/>
      <c r="C16" s="398"/>
      <c r="D16" s="354"/>
      <c r="E16" s="354"/>
      <c r="F16" s="354"/>
      <c r="G16" s="354"/>
      <c r="H16" s="354"/>
      <c r="I16" s="354"/>
    </row>
    <row r="17" spans="2:10" x14ac:dyDescent="0.25">
      <c r="B17" s="397"/>
      <c r="C17" s="398"/>
      <c r="D17" s="354"/>
      <c r="E17" s="354"/>
      <c r="F17" s="354"/>
      <c r="G17" s="354"/>
      <c r="H17" s="354"/>
      <c r="I17" s="354"/>
    </row>
    <row r="18" spans="2:10" x14ac:dyDescent="0.25">
      <c r="B18" s="357"/>
      <c r="C18" s="38"/>
      <c r="D18" s="354"/>
      <c r="E18" s="354"/>
      <c r="F18" s="354"/>
      <c r="G18" s="354"/>
      <c r="H18" s="354"/>
      <c r="I18" s="354"/>
    </row>
    <row r="19" spans="2:10" x14ac:dyDescent="0.25">
      <c r="B19" s="357"/>
      <c r="C19" s="38"/>
      <c r="D19" s="354"/>
      <c r="E19" s="354"/>
      <c r="F19" s="354"/>
      <c r="G19" s="354"/>
      <c r="H19" s="354"/>
      <c r="I19" s="354"/>
    </row>
    <row r="20" spans="2:10" x14ac:dyDescent="0.25">
      <c r="B20" s="358"/>
      <c r="C20" s="38"/>
      <c r="D20" s="359"/>
      <c r="E20" s="359"/>
      <c r="F20" s="359"/>
      <c r="G20" s="359"/>
      <c r="H20" s="359"/>
      <c r="I20" s="359"/>
    </row>
    <row r="21" spans="2:10" x14ac:dyDescent="0.25">
      <c r="B21" s="360"/>
      <c r="C21" s="361" t="s">
        <v>24</v>
      </c>
      <c r="D21" s="362">
        <f>D9+D12+D17+D18+D19+D16</f>
        <v>49374691</v>
      </c>
      <c r="E21" s="362">
        <f t="shared" ref="E21:I21" si="0">E9+E12+E17+E18+E19+E16</f>
        <v>6921502.4400000004</v>
      </c>
      <c r="F21" s="362">
        <f t="shared" si="0"/>
        <v>56296193.439999998</v>
      </c>
      <c r="G21" s="362">
        <f t="shared" si="0"/>
        <v>56296193.439999998</v>
      </c>
      <c r="H21" s="362">
        <f t="shared" si="0"/>
        <v>56296193.439999998</v>
      </c>
      <c r="I21" s="76">
        <f t="shared" si="0"/>
        <v>6921502.4399999976</v>
      </c>
    </row>
    <row r="22" spans="2:10" x14ac:dyDescent="0.25">
      <c r="B22" s="363"/>
      <c r="C22" s="364"/>
      <c r="D22" s="365"/>
      <c r="E22" s="365"/>
      <c r="F22" s="366"/>
      <c r="G22" s="367" t="s">
        <v>25</v>
      </c>
      <c r="H22" s="368"/>
      <c r="I22" s="359">
        <f>I21</f>
        <v>6921502.4399999976</v>
      </c>
    </row>
    <row r="23" spans="2:10" x14ac:dyDescent="0.25">
      <c r="B23" s="38" t="s">
        <v>39</v>
      </c>
      <c r="C23" s="38"/>
      <c r="D23" s="38"/>
      <c r="E23" s="38"/>
      <c r="F23" s="38"/>
      <c r="G23" s="38"/>
      <c r="H23" s="38"/>
      <c r="I23" s="38"/>
      <c r="J23" s="39"/>
    </row>
    <row r="24" spans="2:10" x14ac:dyDescent="0.25">
      <c r="B24" s="38"/>
      <c r="C24" s="38"/>
      <c r="D24" s="38"/>
      <c r="E24" s="38"/>
      <c r="F24" s="38"/>
      <c r="G24" s="38"/>
      <c r="H24" s="38"/>
      <c r="I24" s="38"/>
      <c r="J24" s="39"/>
    </row>
    <row r="25" spans="2:10" x14ac:dyDescent="0.25">
      <c r="B25" s="38"/>
      <c r="C25" s="38"/>
      <c r="D25" s="38"/>
      <c r="E25" s="38"/>
      <c r="F25" s="38"/>
      <c r="G25" s="38"/>
      <c r="H25" s="38"/>
      <c r="I25" s="38"/>
      <c r="J25" s="39"/>
    </row>
    <row r="26" spans="2:10" x14ac:dyDescent="0.25">
      <c r="B26" s="38"/>
      <c r="C26" s="38"/>
      <c r="D26" s="38"/>
      <c r="E26" s="38"/>
      <c r="F26" s="38"/>
      <c r="G26" s="38"/>
      <c r="H26" s="38"/>
      <c r="I26" s="38"/>
      <c r="J26" s="39"/>
    </row>
    <row r="27" spans="2:10" x14ac:dyDescent="0.25">
      <c r="B27" s="38"/>
      <c r="C27" s="38"/>
      <c r="D27" s="38"/>
      <c r="E27" s="38"/>
      <c r="F27" s="38"/>
      <c r="G27" s="38"/>
      <c r="H27" s="38"/>
      <c r="I27" s="38"/>
      <c r="J27" s="39"/>
    </row>
    <row r="28" spans="2:10" x14ac:dyDescent="0.25">
      <c r="B28" s="38"/>
      <c r="C28" s="38"/>
      <c r="D28" s="38"/>
      <c r="E28" s="38"/>
      <c r="F28" s="38"/>
      <c r="G28" s="38"/>
      <c r="H28" s="38"/>
      <c r="I28" s="38"/>
      <c r="J28" s="39"/>
    </row>
    <row r="29" spans="2:10" x14ac:dyDescent="0.25">
      <c r="B29" s="38"/>
      <c r="C29" s="379"/>
      <c r="D29" s="379"/>
      <c r="E29" s="38"/>
      <c r="F29" s="380"/>
      <c r="G29" s="380"/>
      <c r="H29" s="380"/>
      <c r="I29" s="38"/>
      <c r="J29" s="39"/>
    </row>
    <row r="30" spans="2:10" x14ac:dyDescent="0.25">
      <c r="B30" s="38"/>
      <c r="C30" s="346" t="s">
        <v>33</v>
      </c>
      <c r="D30" s="346"/>
      <c r="E30" s="38"/>
      <c r="F30" s="40"/>
      <c r="G30" s="378" t="s">
        <v>34</v>
      </c>
      <c r="H30" s="378"/>
      <c r="I30" s="378"/>
      <c r="J30" s="39"/>
    </row>
    <row r="31" spans="2:10" ht="25.5" x14ac:dyDescent="0.25">
      <c r="B31" s="38"/>
      <c r="C31" s="346" t="s">
        <v>35</v>
      </c>
      <c r="D31" s="346"/>
      <c r="E31" s="40"/>
      <c r="F31" s="40"/>
      <c r="G31" s="369" t="s">
        <v>467</v>
      </c>
      <c r="H31" s="369"/>
      <c r="I31" s="369"/>
      <c r="J31" s="39"/>
    </row>
    <row r="32" spans="2:10" x14ac:dyDescent="0.25">
      <c r="B32" s="347"/>
      <c r="C32" s="347"/>
      <c r="D32" s="347"/>
      <c r="E32" s="347"/>
      <c r="F32" s="347"/>
      <c r="G32" s="369"/>
      <c r="H32" s="369"/>
      <c r="I32" s="369"/>
      <c r="J32" s="3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  <ignoredErrors>
    <ignoredError sqref="F12:I2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EC70-3F90-40F2-9F1B-0965A55D8734}">
  <dimension ref="A1:H85"/>
  <sheetViews>
    <sheetView showGridLines="0" topLeftCell="A55" workbookViewId="0">
      <selection activeCell="F86" sqref="F86"/>
    </sheetView>
  </sheetViews>
  <sheetFormatPr baseColWidth="10" defaultRowHeight="15" x14ac:dyDescent="0.25"/>
  <cols>
    <col min="1" max="1" width="1.5703125" customWidth="1"/>
    <col min="2" max="2" width="55.85546875" customWidth="1"/>
    <col min="3" max="8" width="17.7109375" customWidth="1"/>
  </cols>
  <sheetData>
    <row r="1" spans="1:8" ht="47.25" customHeight="1" x14ac:dyDescent="0.25">
      <c r="A1" s="400" t="s">
        <v>452</v>
      </c>
      <c r="B1" s="401"/>
      <c r="C1" s="401"/>
      <c r="D1" s="401"/>
      <c r="E1" s="401"/>
      <c r="F1" s="401"/>
      <c r="G1" s="401"/>
      <c r="H1" s="402"/>
    </row>
    <row r="2" spans="1:8" x14ac:dyDescent="0.25">
      <c r="A2" s="405" t="s">
        <v>42</v>
      </c>
      <c r="B2" s="406"/>
      <c r="C2" s="400" t="s">
        <v>40</v>
      </c>
      <c r="D2" s="401"/>
      <c r="E2" s="401"/>
      <c r="F2" s="401"/>
      <c r="G2" s="402"/>
      <c r="H2" s="403" t="s">
        <v>41</v>
      </c>
    </row>
    <row r="3" spans="1:8" ht="25.5" x14ac:dyDescent="0.25">
      <c r="A3" s="407"/>
      <c r="B3" s="408"/>
      <c r="C3" s="42" t="s">
        <v>43</v>
      </c>
      <c r="D3" s="42" t="s">
        <v>44</v>
      </c>
      <c r="E3" s="42" t="s">
        <v>5</v>
      </c>
      <c r="F3" s="42" t="s">
        <v>6</v>
      </c>
      <c r="G3" s="42" t="s">
        <v>45</v>
      </c>
      <c r="H3" s="404"/>
    </row>
    <row r="4" spans="1:8" x14ac:dyDescent="0.25">
      <c r="A4" s="409"/>
      <c r="B4" s="410"/>
      <c r="C4" s="43">
        <v>1</v>
      </c>
      <c r="D4" s="43">
        <v>2</v>
      </c>
      <c r="E4" s="43" t="s">
        <v>46</v>
      </c>
      <c r="F4" s="43">
        <v>4</v>
      </c>
      <c r="G4" s="43">
        <v>5</v>
      </c>
      <c r="H4" s="43" t="s">
        <v>47</v>
      </c>
    </row>
    <row r="5" spans="1:8" x14ac:dyDescent="0.25">
      <c r="A5" s="44" t="s">
        <v>48</v>
      </c>
      <c r="B5" s="45"/>
      <c r="C5" s="46">
        <v>91940558.180000007</v>
      </c>
      <c r="D5" s="46">
        <v>-3636169.3600000003</v>
      </c>
      <c r="E5" s="46">
        <v>88304388.820000008</v>
      </c>
      <c r="F5" s="46">
        <v>83071135.620000005</v>
      </c>
      <c r="G5" s="46">
        <v>83071135.620000005</v>
      </c>
      <c r="H5" s="46">
        <v>5233253.200000003</v>
      </c>
    </row>
    <row r="6" spans="1:8" x14ac:dyDescent="0.25">
      <c r="A6" s="47">
        <v>1100</v>
      </c>
      <c r="B6" s="48" t="s">
        <v>49</v>
      </c>
      <c r="C6" s="49">
        <v>17910222.780000001</v>
      </c>
      <c r="D6" s="49">
        <v>2085572.83</v>
      </c>
      <c r="E6" s="49">
        <v>19995795.609999999</v>
      </c>
      <c r="F6" s="49">
        <v>19572374.699999999</v>
      </c>
      <c r="G6" s="49">
        <v>19572374.699999999</v>
      </c>
      <c r="H6" s="49">
        <v>423420.91000000015</v>
      </c>
    </row>
    <row r="7" spans="1:8" x14ac:dyDescent="0.25">
      <c r="A7" s="47">
        <v>1200</v>
      </c>
      <c r="B7" s="48" t="s">
        <v>50</v>
      </c>
      <c r="C7" s="49">
        <v>23831307.850000001</v>
      </c>
      <c r="D7" s="49">
        <v>-6535774.3300000001</v>
      </c>
      <c r="E7" s="49">
        <v>17295533.520000003</v>
      </c>
      <c r="F7" s="49">
        <v>16847553.800000001</v>
      </c>
      <c r="G7" s="49">
        <v>16847553.800000001</v>
      </c>
      <c r="H7" s="49">
        <v>447979.72000000253</v>
      </c>
    </row>
    <row r="8" spans="1:8" x14ac:dyDescent="0.25">
      <c r="A8" s="47">
        <v>1300</v>
      </c>
      <c r="B8" s="48" t="s">
        <v>51</v>
      </c>
      <c r="C8" s="49">
        <v>9861254.1500000004</v>
      </c>
      <c r="D8" s="49">
        <v>1356487.43</v>
      </c>
      <c r="E8" s="49">
        <v>11217741.58</v>
      </c>
      <c r="F8" s="49">
        <v>9368007.2599999998</v>
      </c>
      <c r="G8" s="49">
        <v>9368007.2599999998</v>
      </c>
      <c r="H8" s="49">
        <v>1849734.3200000003</v>
      </c>
    </row>
    <row r="9" spans="1:8" x14ac:dyDescent="0.25">
      <c r="A9" s="47">
        <v>1400</v>
      </c>
      <c r="B9" s="48" t="s">
        <v>52</v>
      </c>
      <c r="C9" s="49">
        <v>16829687.800000001</v>
      </c>
      <c r="D9" s="49">
        <v>-169426.03</v>
      </c>
      <c r="E9" s="49">
        <v>16660261.770000001</v>
      </c>
      <c r="F9" s="49">
        <v>15861316.800000001</v>
      </c>
      <c r="G9" s="49">
        <v>15861316.800000001</v>
      </c>
      <c r="H9" s="49">
        <v>798944.97000000067</v>
      </c>
    </row>
    <row r="10" spans="1:8" x14ac:dyDescent="0.25">
      <c r="A10" s="47">
        <v>1500</v>
      </c>
      <c r="B10" s="48" t="s">
        <v>53</v>
      </c>
      <c r="C10" s="49">
        <v>22700085.600000001</v>
      </c>
      <c r="D10" s="49">
        <v>-373029.26</v>
      </c>
      <c r="E10" s="49">
        <v>22327056.34</v>
      </c>
      <c r="F10" s="49">
        <v>20646636.620000001</v>
      </c>
      <c r="G10" s="49">
        <v>20646636.620000001</v>
      </c>
      <c r="H10" s="49">
        <v>1680419.7199999988</v>
      </c>
    </row>
    <row r="11" spans="1:8" x14ac:dyDescent="0.25">
      <c r="A11" s="47">
        <v>1600</v>
      </c>
      <c r="B11" s="48" t="s">
        <v>54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</row>
    <row r="12" spans="1:8" x14ac:dyDescent="0.25">
      <c r="A12" s="47">
        <v>1700</v>
      </c>
      <c r="B12" s="48" t="s">
        <v>55</v>
      </c>
      <c r="C12" s="49">
        <v>808000</v>
      </c>
      <c r="D12" s="49">
        <v>0</v>
      </c>
      <c r="E12" s="49">
        <v>808000</v>
      </c>
      <c r="F12" s="49">
        <v>775246.44</v>
      </c>
      <c r="G12" s="49">
        <v>775246.44</v>
      </c>
      <c r="H12" s="49">
        <v>32753.560000000056</v>
      </c>
    </row>
    <row r="13" spans="1:8" x14ac:dyDescent="0.25">
      <c r="A13" s="44" t="s">
        <v>279</v>
      </c>
      <c r="B13" s="45"/>
      <c r="C13" s="50">
        <v>2566998.7000000007</v>
      </c>
      <c r="D13" s="50">
        <v>220314.04</v>
      </c>
      <c r="E13" s="50">
        <v>2787312.7400000007</v>
      </c>
      <c r="F13" s="50">
        <v>2849975.55</v>
      </c>
      <c r="G13" s="50">
        <v>1942625.3800000001</v>
      </c>
      <c r="H13" s="50">
        <v>-62662.809999999125</v>
      </c>
    </row>
    <row r="14" spans="1:8" x14ac:dyDescent="0.25">
      <c r="A14" s="47">
        <v>2100</v>
      </c>
      <c r="B14" s="48" t="s">
        <v>57</v>
      </c>
      <c r="C14" s="49">
        <v>877091.8</v>
      </c>
      <c r="D14" s="49">
        <v>-14885.57</v>
      </c>
      <c r="E14" s="49">
        <v>862206.2300000001</v>
      </c>
      <c r="F14" s="49">
        <v>904162.65</v>
      </c>
      <c r="G14" s="49">
        <v>464020.13</v>
      </c>
      <c r="H14" s="49">
        <v>-41956.419999999925</v>
      </c>
    </row>
    <row r="15" spans="1:8" x14ac:dyDescent="0.25">
      <c r="A15" s="47">
        <v>2200</v>
      </c>
      <c r="B15" s="48" t="s">
        <v>58</v>
      </c>
      <c r="C15" s="49">
        <v>124672.7</v>
      </c>
      <c r="D15" s="49">
        <v>15743.45</v>
      </c>
      <c r="E15" s="49">
        <v>140416.15</v>
      </c>
      <c r="F15" s="49">
        <v>101255.57</v>
      </c>
      <c r="G15" s="49">
        <v>101255.57</v>
      </c>
      <c r="H15" s="49">
        <v>39160.579999999987</v>
      </c>
    </row>
    <row r="16" spans="1:8" x14ac:dyDescent="0.25">
      <c r="A16" s="47">
        <v>2300</v>
      </c>
      <c r="B16" s="48" t="s">
        <v>59</v>
      </c>
      <c r="C16" s="49">
        <v>0</v>
      </c>
      <c r="D16" s="49">
        <v>23781.3</v>
      </c>
      <c r="E16" s="49">
        <v>23781.3</v>
      </c>
      <c r="F16" s="49">
        <v>47562.6</v>
      </c>
      <c r="G16" s="49">
        <v>23781.3</v>
      </c>
      <c r="H16" s="49">
        <v>-23781.3</v>
      </c>
    </row>
    <row r="17" spans="1:8" x14ac:dyDescent="0.25">
      <c r="A17" s="47">
        <v>2400</v>
      </c>
      <c r="B17" s="48" t="s">
        <v>60</v>
      </c>
      <c r="C17" s="49">
        <v>442734.1</v>
      </c>
      <c r="D17" s="49">
        <v>-60408.2</v>
      </c>
      <c r="E17" s="49">
        <v>382325.89999999997</v>
      </c>
      <c r="F17" s="49">
        <v>377203.6</v>
      </c>
      <c r="G17" s="49">
        <v>213010.78</v>
      </c>
      <c r="H17" s="49">
        <v>5122.2999999999884</v>
      </c>
    </row>
    <row r="18" spans="1:8" x14ac:dyDescent="0.25">
      <c r="A18" s="47">
        <v>2500</v>
      </c>
      <c r="B18" s="48" t="s">
        <v>61</v>
      </c>
      <c r="C18" s="49">
        <v>151309.34</v>
      </c>
      <c r="D18" s="49">
        <v>-61578.64</v>
      </c>
      <c r="E18" s="49">
        <v>89730.7</v>
      </c>
      <c r="F18" s="49">
        <v>123200.31</v>
      </c>
      <c r="G18" s="49">
        <v>64026.27</v>
      </c>
      <c r="H18" s="49">
        <v>-33469.61</v>
      </c>
    </row>
    <row r="19" spans="1:8" x14ac:dyDescent="0.25">
      <c r="A19" s="47">
        <v>2600</v>
      </c>
      <c r="B19" s="48" t="s">
        <v>62</v>
      </c>
      <c r="C19" s="49">
        <v>692772.54</v>
      </c>
      <c r="D19" s="49">
        <v>298693.88</v>
      </c>
      <c r="E19" s="49">
        <v>991466.42</v>
      </c>
      <c r="F19" s="49">
        <v>846120.42</v>
      </c>
      <c r="G19" s="49">
        <v>846120.42</v>
      </c>
      <c r="H19" s="49">
        <v>145346</v>
      </c>
    </row>
    <row r="20" spans="1:8" x14ac:dyDescent="0.25">
      <c r="A20" s="47">
        <v>2700</v>
      </c>
      <c r="B20" s="48" t="s">
        <v>63</v>
      </c>
      <c r="C20" s="49">
        <v>93042.5</v>
      </c>
      <c r="D20" s="49">
        <v>-2226.5</v>
      </c>
      <c r="E20" s="49">
        <v>90816</v>
      </c>
      <c r="F20" s="49">
        <v>111058.66</v>
      </c>
      <c r="G20" s="49">
        <v>56459.9</v>
      </c>
      <c r="H20" s="49">
        <v>-20242.660000000003</v>
      </c>
    </row>
    <row r="21" spans="1:8" x14ac:dyDescent="0.25">
      <c r="A21" s="47">
        <v>2800</v>
      </c>
      <c r="B21" s="48" t="s">
        <v>64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</row>
    <row r="22" spans="1:8" x14ac:dyDescent="0.25">
      <c r="A22" s="47">
        <v>2900</v>
      </c>
      <c r="B22" s="48" t="s">
        <v>65</v>
      </c>
      <c r="C22" s="49">
        <v>185375.72</v>
      </c>
      <c r="D22" s="49">
        <v>21194.32</v>
      </c>
      <c r="E22" s="49">
        <v>206570.04</v>
      </c>
      <c r="F22" s="49">
        <v>339411.74</v>
      </c>
      <c r="G22" s="49">
        <v>173951.01</v>
      </c>
      <c r="H22" s="49">
        <v>-132841.69999999998</v>
      </c>
    </row>
    <row r="23" spans="1:8" x14ac:dyDescent="0.25">
      <c r="A23" s="44" t="s">
        <v>66</v>
      </c>
      <c r="B23" s="45"/>
      <c r="C23" s="50">
        <v>19724807.5</v>
      </c>
      <c r="D23" s="50">
        <v>9274556.6399999987</v>
      </c>
      <c r="E23" s="50">
        <v>28999364.140000001</v>
      </c>
      <c r="F23" s="50">
        <v>24435898.660000004</v>
      </c>
      <c r="G23" s="50">
        <v>23626826.010000005</v>
      </c>
      <c r="H23" s="50">
        <v>4563465.4799999967</v>
      </c>
    </row>
    <row r="24" spans="1:8" x14ac:dyDescent="0.25">
      <c r="A24" s="47">
        <v>3100</v>
      </c>
      <c r="B24" s="48" t="s">
        <v>67</v>
      </c>
      <c r="C24" s="49">
        <v>2869651.38</v>
      </c>
      <c r="D24" s="49">
        <v>1853315.5</v>
      </c>
      <c r="E24" s="49">
        <v>4722966.88</v>
      </c>
      <c r="F24" s="49">
        <v>3488812.93</v>
      </c>
      <c r="G24" s="49">
        <v>3488812.93</v>
      </c>
      <c r="H24" s="49">
        <v>1234153.9499999997</v>
      </c>
    </row>
    <row r="25" spans="1:8" x14ac:dyDescent="0.25">
      <c r="A25" s="47">
        <v>3200</v>
      </c>
      <c r="B25" s="48" t="s">
        <v>68</v>
      </c>
      <c r="C25" s="49">
        <v>1236883.58</v>
      </c>
      <c r="D25" s="49">
        <v>289933.63</v>
      </c>
      <c r="E25" s="49">
        <v>1526817.21</v>
      </c>
      <c r="F25" s="49">
        <v>1898063.16</v>
      </c>
      <c r="G25" s="49">
        <v>1444730.98</v>
      </c>
      <c r="H25" s="49">
        <v>-371245.94999999995</v>
      </c>
    </row>
    <row r="26" spans="1:8" x14ac:dyDescent="0.25">
      <c r="A26" s="47">
        <v>3300</v>
      </c>
      <c r="B26" s="48" t="s">
        <v>69</v>
      </c>
      <c r="C26" s="49">
        <v>5931866.5599999996</v>
      </c>
      <c r="D26" s="49">
        <v>-391819.05</v>
      </c>
      <c r="E26" s="49">
        <v>5540047.5099999998</v>
      </c>
      <c r="F26" s="49">
        <v>5329878.6500000004</v>
      </c>
      <c r="G26" s="49">
        <v>5329878.6500000004</v>
      </c>
      <c r="H26" s="49">
        <v>210168.8599999994</v>
      </c>
    </row>
    <row r="27" spans="1:8" x14ac:dyDescent="0.25">
      <c r="A27" s="47">
        <v>3400</v>
      </c>
      <c r="B27" s="48" t="s">
        <v>70</v>
      </c>
      <c r="C27" s="49">
        <v>708471</v>
      </c>
      <c r="D27" s="49">
        <v>-1370</v>
      </c>
      <c r="E27" s="49">
        <v>707101</v>
      </c>
      <c r="F27" s="49">
        <v>4361.75</v>
      </c>
      <c r="G27" s="49">
        <v>4361.75</v>
      </c>
      <c r="H27" s="49">
        <v>702739.25</v>
      </c>
    </row>
    <row r="28" spans="1:8" x14ac:dyDescent="0.25">
      <c r="A28" s="47">
        <v>3500</v>
      </c>
      <c r="B28" s="48" t="s">
        <v>71</v>
      </c>
      <c r="C28" s="49">
        <v>5083142.74</v>
      </c>
      <c r="D28" s="49">
        <v>7151815.1399999997</v>
      </c>
      <c r="E28" s="49">
        <v>12234957.879999999</v>
      </c>
      <c r="F28" s="49">
        <v>10167200.550000001</v>
      </c>
      <c r="G28" s="49">
        <v>9811460.0800000001</v>
      </c>
      <c r="H28" s="49">
        <v>2067757.3299999982</v>
      </c>
    </row>
    <row r="29" spans="1:8" x14ac:dyDescent="0.25">
      <c r="A29" s="47">
        <v>3600</v>
      </c>
      <c r="B29" s="48" t="s">
        <v>72</v>
      </c>
      <c r="C29" s="49">
        <v>438749.71</v>
      </c>
      <c r="D29" s="49">
        <v>-84250</v>
      </c>
      <c r="E29" s="49">
        <v>354499.71</v>
      </c>
      <c r="F29" s="49">
        <v>333534.84999999998</v>
      </c>
      <c r="G29" s="49">
        <v>333534.84999999998</v>
      </c>
      <c r="H29" s="49">
        <v>20964.860000000044</v>
      </c>
    </row>
    <row r="30" spans="1:8" x14ac:dyDescent="0.25">
      <c r="A30" s="47">
        <v>3700</v>
      </c>
      <c r="B30" s="48" t="s">
        <v>73</v>
      </c>
      <c r="C30" s="49">
        <v>215572.22</v>
      </c>
      <c r="D30" s="49">
        <v>-3068.54</v>
      </c>
      <c r="E30" s="49">
        <v>212503.67999999999</v>
      </c>
      <c r="F30" s="49">
        <v>184604.34</v>
      </c>
      <c r="G30" s="49">
        <v>184604.34</v>
      </c>
      <c r="H30" s="49">
        <v>27899.339999999997</v>
      </c>
    </row>
    <row r="31" spans="1:8" x14ac:dyDescent="0.25">
      <c r="A31" s="47">
        <v>3800</v>
      </c>
      <c r="B31" s="48" t="s">
        <v>74</v>
      </c>
      <c r="C31" s="49">
        <v>466250.65</v>
      </c>
      <c r="D31" s="49">
        <v>149738.04</v>
      </c>
      <c r="E31" s="49">
        <v>615988.69000000006</v>
      </c>
      <c r="F31" s="49">
        <v>566802.43999999994</v>
      </c>
      <c r="G31" s="49">
        <v>566802.43999999994</v>
      </c>
      <c r="H31" s="49">
        <v>49186.250000000116</v>
      </c>
    </row>
    <row r="32" spans="1:8" x14ac:dyDescent="0.25">
      <c r="A32" s="47">
        <v>3900</v>
      </c>
      <c r="B32" s="48" t="s">
        <v>75</v>
      </c>
      <c r="C32" s="49">
        <v>2774219.66</v>
      </c>
      <c r="D32" s="49">
        <v>310261.92</v>
      </c>
      <c r="E32" s="49">
        <v>3084481.58</v>
      </c>
      <c r="F32" s="49">
        <v>2462639.9900000002</v>
      </c>
      <c r="G32" s="49">
        <v>2462639.9900000002</v>
      </c>
      <c r="H32" s="49">
        <v>621841.58999999985</v>
      </c>
    </row>
    <row r="33" spans="1:8" x14ac:dyDescent="0.25">
      <c r="A33" s="44" t="s">
        <v>280</v>
      </c>
      <c r="B33" s="45"/>
      <c r="C33" s="50">
        <v>1536874</v>
      </c>
      <c r="D33" s="50">
        <v>789089.88</v>
      </c>
      <c r="E33" s="50">
        <v>2325963.88</v>
      </c>
      <c r="F33" s="50">
        <v>2181944.94</v>
      </c>
      <c r="G33" s="50">
        <v>2139066.44</v>
      </c>
      <c r="H33" s="50">
        <v>144018.93999999994</v>
      </c>
    </row>
    <row r="34" spans="1:8" x14ac:dyDescent="0.25">
      <c r="A34" s="47">
        <v>4100</v>
      </c>
      <c r="B34" s="48" t="s">
        <v>77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</row>
    <row r="35" spans="1:8" x14ac:dyDescent="0.25">
      <c r="A35" s="47">
        <v>4200</v>
      </c>
      <c r="B35" s="48" t="s">
        <v>78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</row>
    <row r="36" spans="1:8" x14ac:dyDescent="0.25">
      <c r="A36" s="47">
        <v>4300</v>
      </c>
      <c r="B36" s="48" t="s">
        <v>79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</row>
    <row r="37" spans="1:8" x14ac:dyDescent="0.25">
      <c r="A37" s="47">
        <v>4400</v>
      </c>
      <c r="B37" s="48" t="s">
        <v>80</v>
      </c>
      <c r="C37" s="49">
        <v>1536874</v>
      </c>
      <c r="D37" s="49">
        <v>789089.88</v>
      </c>
      <c r="E37" s="49">
        <v>2325963.88</v>
      </c>
      <c r="F37" s="49">
        <v>2181944.94</v>
      </c>
      <c r="G37" s="49">
        <v>2139066.44</v>
      </c>
      <c r="H37" s="49">
        <v>144018.93999999994</v>
      </c>
    </row>
    <row r="38" spans="1:8" x14ac:dyDescent="0.25">
      <c r="A38" s="47">
        <v>4500</v>
      </c>
      <c r="B38" s="48" t="s">
        <v>81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</row>
    <row r="39" spans="1:8" x14ac:dyDescent="0.25">
      <c r="A39" s="47">
        <v>4600</v>
      </c>
      <c r="B39" s="48" t="s">
        <v>82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</row>
    <row r="40" spans="1:8" x14ac:dyDescent="0.25">
      <c r="A40" s="47">
        <v>4700</v>
      </c>
      <c r="B40" s="48" t="s">
        <v>83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</row>
    <row r="41" spans="1:8" x14ac:dyDescent="0.25">
      <c r="A41" s="47">
        <v>4800</v>
      </c>
      <c r="B41" s="48" t="s">
        <v>84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</row>
    <row r="42" spans="1:8" x14ac:dyDescent="0.25">
      <c r="A42" s="47">
        <v>4900</v>
      </c>
      <c r="B42" s="48" t="s">
        <v>85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</row>
    <row r="43" spans="1:8" x14ac:dyDescent="0.25">
      <c r="A43" s="44" t="s">
        <v>281</v>
      </c>
      <c r="B43" s="45"/>
      <c r="C43" s="50">
        <v>161000</v>
      </c>
      <c r="D43" s="50">
        <v>855710.25</v>
      </c>
      <c r="E43" s="50">
        <v>1016710.25</v>
      </c>
      <c r="F43" s="50">
        <v>1797901.53</v>
      </c>
      <c r="G43" s="50">
        <v>899364.86</v>
      </c>
      <c r="H43" s="50">
        <v>-781191.28</v>
      </c>
    </row>
    <row r="44" spans="1:8" x14ac:dyDescent="0.25">
      <c r="A44" s="47">
        <v>5100</v>
      </c>
      <c r="B44" s="48" t="s">
        <v>87</v>
      </c>
      <c r="C44" s="49">
        <v>77000</v>
      </c>
      <c r="D44" s="49">
        <v>609868.68000000005</v>
      </c>
      <c r="E44" s="49">
        <v>686868.68</v>
      </c>
      <c r="F44" s="49">
        <v>1220934.46</v>
      </c>
      <c r="G44" s="49">
        <v>610467.23</v>
      </c>
      <c r="H44" s="49">
        <v>-534065.77999999991</v>
      </c>
    </row>
    <row r="45" spans="1:8" x14ac:dyDescent="0.25">
      <c r="A45" s="51">
        <v>5200</v>
      </c>
      <c r="B45" s="52" t="s">
        <v>88</v>
      </c>
      <c r="C45" s="53">
        <v>0</v>
      </c>
      <c r="D45" s="53">
        <v>57500</v>
      </c>
      <c r="E45" s="53">
        <v>57500</v>
      </c>
      <c r="F45" s="53">
        <v>115000</v>
      </c>
      <c r="G45" s="53">
        <v>57500</v>
      </c>
      <c r="H45" s="53">
        <v>-57500</v>
      </c>
    </row>
    <row r="46" spans="1:8" x14ac:dyDescent="0.25">
      <c r="A46" s="57">
        <v>5300</v>
      </c>
      <c r="B46" s="58" t="s">
        <v>89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</row>
    <row r="47" spans="1:8" x14ac:dyDescent="0.25">
      <c r="A47" s="47">
        <v>5400</v>
      </c>
      <c r="B47" s="48" t="s">
        <v>90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</row>
    <row r="48" spans="1:8" x14ac:dyDescent="0.25">
      <c r="A48" s="47">
        <v>5500</v>
      </c>
      <c r="B48" s="48" t="s">
        <v>91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</row>
    <row r="49" spans="1:8" x14ac:dyDescent="0.25">
      <c r="A49" s="47">
        <v>5600</v>
      </c>
      <c r="B49" s="48" t="s">
        <v>92</v>
      </c>
      <c r="C49" s="49">
        <v>84000</v>
      </c>
      <c r="D49" s="49">
        <v>188341.57</v>
      </c>
      <c r="E49" s="49">
        <v>272341.57</v>
      </c>
      <c r="F49" s="49">
        <v>461967.07</v>
      </c>
      <c r="G49" s="49">
        <v>231397.63</v>
      </c>
      <c r="H49" s="49">
        <v>-189625.5</v>
      </c>
    </row>
    <row r="50" spans="1:8" x14ac:dyDescent="0.25">
      <c r="A50" s="47">
        <v>5700</v>
      </c>
      <c r="B50" s="48" t="s">
        <v>93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</row>
    <row r="51" spans="1:8" x14ac:dyDescent="0.25">
      <c r="A51" s="47">
        <v>5800</v>
      </c>
      <c r="B51" s="48" t="s">
        <v>94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</row>
    <row r="52" spans="1:8" x14ac:dyDescent="0.25">
      <c r="A52" s="47">
        <v>5900</v>
      </c>
      <c r="B52" s="48" t="s">
        <v>95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</row>
    <row r="53" spans="1:8" x14ac:dyDescent="0.25">
      <c r="A53" s="44" t="s">
        <v>96</v>
      </c>
      <c r="B53" s="45"/>
      <c r="C53" s="50">
        <v>0</v>
      </c>
      <c r="D53" s="50">
        <v>2477653.42</v>
      </c>
      <c r="E53" s="50">
        <v>2477653.42</v>
      </c>
      <c r="F53" s="50">
        <v>713834.83</v>
      </c>
      <c r="G53" s="50">
        <v>713834.83</v>
      </c>
      <c r="H53" s="50">
        <v>1763818.5899999999</v>
      </c>
    </row>
    <row r="54" spans="1:8" x14ac:dyDescent="0.25">
      <c r="A54" s="47">
        <v>6100</v>
      </c>
      <c r="B54" s="48" t="s">
        <v>97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</row>
    <row r="55" spans="1:8" x14ac:dyDescent="0.25">
      <c r="A55" s="47">
        <v>6200</v>
      </c>
      <c r="B55" s="48" t="s">
        <v>98</v>
      </c>
      <c r="C55" s="49">
        <v>0</v>
      </c>
      <c r="D55" s="49">
        <v>2477653.42</v>
      </c>
      <c r="E55" s="49">
        <v>2477653.42</v>
      </c>
      <c r="F55" s="49">
        <v>713834.83</v>
      </c>
      <c r="G55" s="49">
        <v>713834.83</v>
      </c>
      <c r="H55" s="49">
        <v>1763818.5899999999</v>
      </c>
    </row>
    <row r="56" spans="1:8" x14ac:dyDescent="0.25">
      <c r="A56" s="47">
        <v>6300</v>
      </c>
      <c r="B56" s="48" t="s">
        <v>99</v>
      </c>
      <c r="C56" s="49">
        <v>0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</row>
    <row r="57" spans="1:8" x14ac:dyDescent="0.25">
      <c r="A57" s="44" t="s">
        <v>282</v>
      </c>
      <c r="B57" s="45"/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</row>
    <row r="58" spans="1:8" x14ac:dyDescent="0.25">
      <c r="A58" s="47">
        <v>7100</v>
      </c>
      <c r="B58" s="48" t="s">
        <v>101</v>
      </c>
      <c r="C58" s="49">
        <v>0</v>
      </c>
      <c r="D58" s="49">
        <v>0</v>
      </c>
      <c r="E58" s="49">
        <v>0</v>
      </c>
      <c r="F58" s="49">
        <v>0</v>
      </c>
      <c r="G58" s="49">
        <v>0</v>
      </c>
      <c r="H58" s="49">
        <v>0</v>
      </c>
    </row>
    <row r="59" spans="1:8" x14ac:dyDescent="0.25">
      <c r="A59" s="47">
        <v>7200</v>
      </c>
      <c r="B59" s="48" t="s">
        <v>102</v>
      </c>
      <c r="C59" s="49">
        <v>0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</row>
    <row r="60" spans="1:8" x14ac:dyDescent="0.25">
      <c r="A60" s="47">
        <v>7300</v>
      </c>
      <c r="B60" s="48" t="s">
        <v>103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</row>
    <row r="61" spans="1:8" x14ac:dyDescent="0.25">
      <c r="A61" s="47">
        <v>7400</v>
      </c>
      <c r="B61" s="48" t="s">
        <v>104</v>
      </c>
      <c r="C61" s="49">
        <v>0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</row>
    <row r="62" spans="1:8" x14ac:dyDescent="0.25">
      <c r="A62" s="47">
        <v>7500</v>
      </c>
      <c r="B62" s="48" t="s">
        <v>105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</row>
    <row r="63" spans="1:8" x14ac:dyDescent="0.25">
      <c r="A63" s="47">
        <v>7600</v>
      </c>
      <c r="B63" s="48" t="s">
        <v>106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</row>
    <row r="64" spans="1:8" x14ac:dyDescent="0.25">
      <c r="A64" s="47">
        <v>7900</v>
      </c>
      <c r="B64" s="48" t="s">
        <v>107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</row>
    <row r="65" spans="1:8" x14ac:dyDescent="0.25">
      <c r="A65" s="44" t="s">
        <v>283</v>
      </c>
      <c r="B65" s="45"/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</row>
    <row r="66" spans="1:8" x14ac:dyDescent="0.25">
      <c r="A66" s="47">
        <v>8100</v>
      </c>
      <c r="B66" s="48" t="s">
        <v>109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</row>
    <row r="67" spans="1:8" x14ac:dyDescent="0.25">
      <c r="A67" s="47">
        <v>8300</v>
      </c>
      <c r="B67" s="48" t="s">
        <v>110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</row>
    <row r="68" spans="1:8" x14ac:dyDescent="0.25">
      <c r="A68" s="47">
        <v>8500</v>
      </c>
      <c r="B68" s="48" t="s">
        <v>111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</row>
    <row r="69" spans="1:8" x14ac:dyDescent="0.25">
      <c r="A69" s="44" t="s">
        <v>112</v>
      </c>
      <c r="B69" s="45"/>
      <c r="C69" s="50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</row>
    <row r="70" spans="1:8" x14ac:dyDescent="0.25">
      <c r="A70" s="47">
        <v>9100</v>
      </c>
      <c r="B70" s="48" t="s">
        <v>113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</row>
    <row r="71" spans="1:8" x14ac:dyDescent="0.25">
      <c r="A71" s="47">
        <v>9200</v>
      </c>
      <c r="B71" s="48" t="s">
        <v>114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</row>
    <row r="72" spans="1:8" x14ac:dyDescent="0.25">
      <c r="A72" s="47">
        <v>9300</v>
      </c>
      <c r="B72" s="48" t="s">
        <v>115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</row>
    <row r="73" spans="1:8" x14ac:dyDescent="0.25">
      <c r="A73" s="47">
        <v>9400</v>
      </c>
      <c r="B73" s="48" t="s">
        <v>116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</row>
    <row r="74" spans="1:8" x14ac:dyDescent="0.25">
      <c r="A74" s="47">
        <v>9500</v>
      </c>
      <c r="B74" s="48" t="s">
        <v>117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  <c r="H74" s="49">
        <v>0</v>
      </c>
    </row>
    <row r="75" spans="1:8" x14ac:dyDescent="0.25">
      <c r="A75" s="47">
        <v>9600</v>
      </c>
      <c r="B75" s="48" t="s">
        <v>118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  <c r="H75" s="49">
        <v>0</v>
      </c>
    </row>
    <row r="76" spans="1:8" x14ac:dyDescent="0.25">
      <c r="A76" s="51">
        <v>9900</v>
      </c>
      <c r="B76" s="52" t="s">
        <v>119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</row>
    <row r="77" spans="1:8" x14ac:dyDescent="0.25">
      <c r="A77" s="54"/>
      <c r="B77" s="55" t="s">
        <v>120</v>
      </c>
      <c r="C77" s="56">
        <v>115930238.38000001</v>
      </c>
      <c r="D77" s="56">
        <v>9981154.8699999973</v>
      </c>
      <c r="E77" s="56">
        <v>125911393.25000001</v>
      </c>
      <c r="F77" s="56">
        <v>115050691.13000001</v>
      </c>
      <c r="G77" s="56">
        <v>112392853.14</v>
      </c>
      <c r="H77" s="56">
        <v>10860702.120000001</v>
      </c>
    </row>
    <row r="79" spans="1:8" x14ac:dyDescent="0.25">
      <c r="A79" s="29" t="s">
        <v>284</v>
      </c>
      <c r="B79" s="28"/>
      <c r="C79" s="28"/>
      <c r="D79" s="28"/>
      <c r="E79" s="28"/>
      <c r="F79" s="28"/>
      <c r="G79" s="28"/>
      <c r="H79" s="28"/>
    </row>
    <row r="83" spans="2:8" x14ac:dyDescent="0.25">
      <c r="B83" s="399" t="s">
        <v>33</v>
      </c>
      <c r="C83" s="399"/>
      <c r="D83" s="41"/>
      <c r="E83" s="41"/>
      <c r="F83" s="378" t="s">
        <v>34</v>
      </c>
      <c r="G83" s="378"/>
      <c r="H83" s="378"/>
    </row>
    <row r="84" spans="2:8" x14ac:dyDescent="0.25">
      <c r="B84" s="399" t="s">
        <v>35</v>
      </c>
      <c r="C84" s="399"/>
      <c r="D84" s="41"/>
      <c r="E84" s="41"/>
      <c r="F84" s="369" t="s">
        <v>467</v>
      </c>
      <c r="G84" s="369"/>
      <c r="H84" s="369"/>
    </row>
    <row r="85" spans="2:8" x14ac:dyDescent="0.25">
      <c r="B85" s="41"/>
      <c r="C85" s="41"/>
      <c r="D85" s="41"/>
      <c r="E85" s="41"/>
      <c r="F85" s="369"/>
      <c r="G85" s="369"/>
      <c r="H85" s="369"/>
    </row>
  </sheetData>
  <mergeCells count="8">
    <mergeCell ref="B84:C84"/>
    <mergeCell ref="F84:H85"/>
    <mergeCell ref="A1:H1"/>
    <mergeCell ref="C2:G2"/>
    <mergeCell ref="H2:H3"/>
    <mergeCell ref="A2:B4"/>
    <mergeCell ref="B83:C83"/>
    <mergeCell ref="F83:H83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7"/>
  <sheetViews>
    <sheetView showGridLines="0" tabSelected="1" workbookViewId="0">
      <selection activeCell="E28" sqref="E28"/>
    </sheetView>
  </sheetViews>
  <sheetFormatPr baseColWidth="10" defaultColWidth="9.85546875" defaultRowHeight="11.25" x14ac:dyDescent="0.2"/>
  <cols>
    <col min="1" max="1" width="39" style="6" customWidth="1"/>
    <col min="2" max="7" width="15" style="6" customWidth="1"/>
    <col min="8" max="16384" width="9.85546875" style="6"/>
  </cols>
  <sheetData>
    <row r="1" spans="1:7" ht="50.25" customHeight="1" x14ac:dyDescent="0.2">
      <c r="A1" s="411" t="s">
        <v>425</v>
      </c>
      <c r="B1" s="412"/>
      <c r="C1" s="412"/>
      <c r="D1" s="412"/>
      <c r="E1" s="412"/>
      <c r="F1" s="412"/>
      <c r="G1" s="413"/>
    </row>
    <row r="2" spans="1:7" ht="12.75" x14ac:dyDescent="0.2">
      <c r="A2" s="132"/>
      <c r="B2" s="133" t="s">
        <v>40</v>
      </c>
      <c r="C2" s="134"/>
      <c r="D2" s="134"/>
      <c r="E2" s="134"/>
      <c r="F2" s="135"/>
      <c r="G2" s="414" t="s">
        <v>41</v>
      </c>
    </row>
    <row r="3" spans="1:7" ht="24.95" customHeight="1" x14ac:dyDescent="0.2">
      <c r="A3" s="136" t="s">
        <v>42</v>
      </c>
      <c r="B3" s="102" t="s">
        <v>43</v>
      </c>
      <c r="C3" s="102" t="s">
        <v>44</v>
      </c>
      <c r="D3" s="102" t="s">
        <v>5</v>
      </c>
      <c r="E3" s="102" t="s">
        <v>6</v>
      </c>
      <c r="F3" s="102" t="s">
        <v>45</v>
      </c>
      <c r="G3" s="415"/>
    </row>
    <row r="4" spans="1:7" ht="12.75" x14ac:dyDescent="0.2">
      <c r="A4" s="137"/>
      <c r="B4" s="103">
        <v>1</v>
      </c>
      <c r="C4" s="103">
        <v>2</v>
      </c>
      <c r="D4" s="103" t="s">
        <v>46</v>
      </c>
      <c r="E4" s="103">
        <v>4</v>
      </c>
      <c r="F4" s="103">
        <v>5</v>
      </c>
      <c r="G4" s="103" t="s">
        <v>47</v>
      </c>
    </row>
    <row r="5" spans="1:7" ht="12.75" x14ac:dyDescent="0.2">
      <c r="A5" s="138"/>
      <c r="B5" s="139"/>
      <c r="C5" s="139"/>
      <c r="D5" s="139"/>
      <c r="E5" s="139"/>
      <c r="F5" s="139"/>
      <c r="G5" s="139"/>
    </row>
    <row r="6" spans="1:7" ht="12.75" x14ac:dyDescent="0.2">
      <c r="A6" s="138" t="s">
        <v>121</v>
      </c>
      <c r="B6" s="140">
        <v>115769238.38</v>
      </c>
      <c r="C6" s="140">
        <v>6647791.2000000002</v>
      </c>
      <c r="D6" s="141">
        <f>B6+C6</f>
        <v>122417029.58</v>
      </c>
      <c r="E6" s="140">
        <v>112538954.77</v>
      </c>
      <c r="F6" s="140">
        <v>110779653.45</v>
      </c>
      <c r="G6" s="142">
        <f>D6-E6</f>
        <v>9878074.8100000024</v>
      </c>
    </row>
    <row r="7" spans="1:7" ht="12.75" x14ac:dyDescent="0.2">
      <c r="A7" s="138"/>
      <c r="B7" s="143"/>
      <c r="C7" s="143"/>
      <c r="D7" s="141"/>
      <c r="E7" s="143"/>
      <c r="F7" s="143"/>
      <c r="G7" s="142"/>
    </row>
    <row r="8" spans="1:7" ht="12.75" x14ac:dyDescent="0.2">
      <c r="A8" s="138" t="s">
        <v>122</v>
      </c>
      <c r="B8" s="140">
        <v>161000</v>
      </c>
      <c r="C8" s="140">
        <v>3333363.67</v>
      </c>
      <c r="D8" s="141">
        <f>B8+C8</f>
        <v>3494363.67</v>
      </c>
      <c r="E8" s="140">
        <v>2511736.36</v>
      </c>
      <c r="F8" s="140">
        <v>1613199.69</v>
      </c>
      <c r="G8" s="142">
        <f t="shared" ref="G8:G14" si="0">D8-E8</f>
        <v>982627.31</v>
      </c>
    </row>
    <row r="9" spans="1:7" ht="12.75" x14ac:dyDescent="0.2">
      <c r="A9" s="138"/>
      <c r="B9" s="143"/>
      <c r="C9" s="143"/>
      <c r="D9" s="142"/>
      <c r="E9" s="143"/>
      <c r="F9" s="143"/>
      <c r="G9" s="142"/>
    </row>
    <row r="10" spans="1:7" ht="12.75" x14ac:dyDescent="0.2">
      <c r="A10" s="138" t="s">
        <v>123</v>
      </c>
      <c r="B10" s="141">
        <v>0</v>
      </c>
      <c r="C10" s="141">
        <v>0</v>
      </c>
      <c r="D10" s="142">
        <f>B10+C10</f>
        <v>0</v>
      </c>
      <c r="E10" s="141">
        <v>0</v>
      </c>
      <c r="F10" s="141">
        <v>0</v>
      </c>
      <c r="G10" s="142">
        <f t="shared" si="0"/>
        <v>0</v>
      </c>
    </row>
    <row r="11" spans="1:7" ht="12.75" x14ac:dyDescent="0.2">
      <c r="A11" s="138"/>
      <c r="B11" s="143"/>
      <c r="C11" s="143"/>
      <c r="D11" s="142"/>
      <c r="E11" s="143"/>
      <c r="F11" s="143"/>
      <c r="G11" s="142"/>
    </row>
    <row r="12" spans="1:7" ht="12.75" x14ac:dyDescent="0.2">
      <c r="A12" s="138" t="s">
        <v>81</v>
      </c>
      <c r="B12" s="141">
        <v>0</v>
      </c>
      <c r="C12" s="141">
        <v>0</v>
      </c>
      <c r="D12" s="142">
        <f>B12+C12</f>
        <v>0</v>
      </c>
      <c r="E12" s="141">
        <v>0</v>
      </c>
      <c r="F12" s="141">
        <v>0</v>
      </c>
      <c r="G12" s="142">
        <f t="shared" si="0"/>
        <v>0</v>
      </c>
    </row>
    <row r="13" spans="1:7" ht="12.75" x14ac:dyDescent="0.2">
      <c r="A13" s="138"/>
      <c r="B13" s="143"/>
      <c r="C13" s="143"/>
      <c r="D13" s="142"/>
      <c r="E13" s="143"/>
      <c r="F13" s="143"/>
      <c r="G13" s="142"/>
    </row>
    <row r="14" spans="1:7" ht="12.75" x14ac:dyDescent="0.2">
      <c r="A14" s="138" t="s">
        <v>109</v>
      </c>
      <c r="B14" s="141">
        <v>0</v>
      </c>
      <c r="C14" s="141">
        <v>0</v>
      </c>
      <c r="D14" s="142">
        <f>B14+C14</f>
        <v>0</v>
      </c>
      <c r="E14" s="141">
        <v>0</v>
      </c>
      <c r="F14" s="141">
        <v>0</v>
      </c>
      <c r="G14" s="142">
        <f t="shared" si="0"/>
        <v>0</v>
      </c>
    </row>
    <row r="15" spans="1:7" ht="12.75" x14ac:dyDescent="0.2">
      <c r="A15" s="144"/>
      <c r="B15" s="145"/>
      <c r="C15" s="145"/>
      <c r="D15" s="145"/>
      <c r="E15" s="145"/>
      <c r="F15" s="145"/>
      <c r="G15" s="145"/>
    </row>
    <row r="16" spans="1:7" ht="12.75" x14ac:dyDescent="0.2">
      <c r="A16" s="146" t="s">
        <v>120</v>
      </c>
      <c r="B16" s="147">
        <f>SUM(B6:B14)</f>
        <v>115930238.38</v>
      </c>
      <c r="C16" s="147">
        <f t="shared" ref="C16:G16" si="1">SUM(C6:C14)</f>
        <v>9981154.870000001</v>
      </c>
      <c r="D16" s="147">
        <f>SUM(D6:D14)</f>
        <v>125911393.25</v>
      </c>
      <c r="E16" s="147">
        <f t="shared" si="1"/>
        <v>115050691.13</v>
      </c>
      <c r="F16" s="147">
        <f t="shared" si="1"/>
        <v>112392853.14</v>
      </c>
      <c r="G16" s="147">
        <f t="shared" si="1"/>
        <v>10860702.120000003</v>
      </c>
    </row>
    <row r="17" spans="1:7" ht="12.75" x14ac:dyDescent="0.2">
      <c r="A17" s="100"/>
      <c r="B17" s="100"/>
      <c r="C17" s="100"/>
      <c r="D17" s="100"/>
      <c r="E17" s="100"/>
      <c r="F17" s="100"/>
      <c r="G17" s="100"/>
    </row>
    <row r="18" spans="1:7" ht="12.75" x14ac:dyDescent="0.2">
      <c r="A18" s="126" t="s">
        <v>31</v>
      </c>
      <c r="B18" s="126"/>
      <c r="C18" s="126"/>
      <c r="D18" s="126"/>
      <c r="E18" s="126"/>
      <c r="F18" s="126"/>
      <c r="G18" s="126"/>
    </row>
    <row r="19" spans="1:7" ht="12.75" x14ac:dyDescent="0.2">
      <c r="A19" s="126"/>
      <c r="B19" s="126"/>
      <c r="C19" s="126"/>
      <c r="D19" s="126"/>
      <c r="E19" s="126"/>
      <c r="F19" s="126"/>
      <c r="G19" s="126"/>
    </row>
    <row r="20" spans="1:7" ht="12.75" x14ac:dyDescent="0.2">
      <c r="A20" s="126"/>
      <c r="B20" s="126"/>
      <c r="C20" s="126"/>
      <c r="D20" s="126"/>
      <c r="E20" s="126"/>
      <c r="F20" s="126"/>
      <c r="G20" s="126"/>
    </row>
    <row r="21" spans="1:7" ht="12.75" x14ac:dyDescent="0.2">
      <c r="A21" s="126"/>
      <c r="B21" s="126"/>
      <c r="C21" s="126"/>
      <c r="D21" s="126"/>
      <c r="E21" s="126"/>
      <c r="F21" s="126"/>
      <c r="G21" s="126"/>
    </row>
    <row r="22" spans="1:7" ht="12.75" x14ac:dyDescent="0.2">
      <c r="A22" s="126"/>
      <c r="B22" s="126"/>
      <c r="C22" s="126"/>
      <c r="D22" s="126"/>
      <c r="E22" s="126"/>
      <c r="F22" s="126"/>
      <c r="G22" s="126"/>
    </row>
    <row r="23" spans="1:7" ht="12.75" x14ac:dyDescent="0.2">
      <c r="A23" s="126"/>
      <c r="B23" s="126"/>
      <c r="C23" s="126"/>
      <c r="D23" s="126"/>
      <c r="E23" s="126"/>
      <c r="F23" s="126"/>
      <c r="G23" s="126"/>
    </row>
    <row r="24" spans="1:7" ht="12.75" x14ac:dyDescent="0.2">
      <c r="A24" s="126"/>
      <c r="B24" s="126"/>
      <c r="C24" s="126"/>
      <c r="D24" s="126"/>
      <c r="E24" s="126"/>
      <c r="F24" s="126"/>
      <c r="G24" s="126"/>
    </row>
    <row r="25" spans="1:7" ht="12.75" x14ac:dyDescent="0.2">
      <c r="A25" s="36" t="s">
        <v>33</v>
      </c>
      <c r="B25" s="126"/>
      <c r="C25" s="126"/>
      <c r="D25" s="126"/>
      <c r="E25" s="378" t="s">
        <v>34</v>
      </c>
      <c r="F25" s="378"/>
      <c r="G25" s="378"/>
    </row>
    <row r="26" spans="1:7" ht="25.5" x14ac:dyDescent="0.2">
      <c r="A26" s="36" t="s">
        <v>35</v>
      </c>
      <c r="B26" s="126"/>
      <c r="C26" s="126"/>
      <c r="D26" s="126"/>
      <c r="E26" s="369" t="s">
        <v>467</v>
      </c>
      <c r="F26" s="369"/>
      <c r="G26" s="369"/>
    </row>
    <row r="27" spans="1:7" ht="12.75" x14ac:dyDescent="0.2">
      <c r="A27" s="126"/>
      <c r="B27" s="126"/>
      <c r="C27" s="126"/>
      <c r="D27" s="126"/>
      <c r="E27" s="369"/>
      <c r="F27" s="369"/>
      <c r="G27" s="369"/>
    </row>
  </sheetData>
  <sheetProtection formatCells="0" formatColumns="0" formatRows="0" autoFilter="0"/>
  <mergeCells count="4">
    <mergeCell ref="A1:G1"/>
    <mergeCell ref="G2:G3"/>
    <mergeCell ref="E25:G25"/>
    <mergeCell ref="E26:G27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  <ignoredErrors>
    <ignoredError sqref="D6:G16 B16:C1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36" zoomScaleNormal="100" workbookViewId="0">
      <selection activeCell="J48" sqref="J48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3" width="13.7109375" bestFit="1" customWidth="1"/>
    <col min="4" max="4" width="12.7109375" customWidth="1"/>
    <col min="5" max="7" width="13.7109375" bestFit="1" customWidth="1"/>
    <col min="8" max="8" width="12.7109375" customWidth="1"/>
  </cols>
  <sheetData>
    <row r="1" spans="1:8" ht="52.5" customHeight="1" x14ac:dyDescent="0.25">
      <c r="A1" s="416" t="s">
        <v>426</v>
      </c>
      <c r="B1" s="417"/>
      <c r="C1" s="417"/>
      <c r="D1" s="417"/>
      <c r="E1" s="417"/>
      <c r="F1" s="417"/>
      <c r="G1" s="417"/>
      <c r="H1" s="418"/>
    </row>
    <row r="2" spans="1:8" x14ac:dyDescent="0.25">
      <c r="A2" s="100"/>
      <c r="B2" s="101"/>
      <c r="C2" s="101"/>
      <c r="D2" s="101"/>
      <c r="E2" s="101"/>
      <c r="F2" s="101"/>
      <c r="G2" s="101"/>
      <c r="H2" s="101"/>
    </row>
    <row r="3" spans="1:8" x14ac:dyDescent="0.25">
      <c r="A3" s="419" t="s">
        <v>42</v>
      </c>
      <c r="B3" s="420"/>
      <c r="C3" s="416" t="s">
        <v>40</v>
      </c>
      <c r="D3" s="417"/>
      <c r="E3" s="417"/>
      <c r="F3" s="417"/>
      <c r="G3" s="418"/>
      <c r="H3" s="414" t="s">
        <v>41</v>
      </c>
    </row>
    <row r="4" spans="1:8" ht="35.1" customHeight="1" x14ac:dyDescent="0.25">
      <c r="A4" s="421"/>
      <c r="B4" s="422"/>
      <c r="C4" s="102" t="s">
        <v>43</v>
      </c>
      <c r="D4" s="102" t="s">
        <v>44</v>
      </c>
      <c r="E4" s="102" t="s">
        <v>5</v>
      </c>
      <c r="F4" s="102" t="s">
        <v>6</v>
      </c>
      <c r="G4" s="102" t="s">
        <v>45</v>
      </c>
      <c r="H4" s="415"/>
    </row>
    <row r="5" spans="1:8" x14ac:dyDescent="0.25">
      <c r="A5" s="423"/>
      <c r="B5" s="424"/>
      <c r="C5" s="103">
        <v>1</v>
      </c>
      <c r="D5" s="103">
        <v>2</v>
      </c>
      <c r="E5" s="103" t="s">
        <v>46</v>
      </c>
      <c r="F5" s="103">
        <v>4</v>
      </c>
      <c r="G5" s="103">
        <v>5</v>
      </c>
      <c r="H5" s="103" t="s">
        <v>47</v>
      </c>
    </row>
    <row r="6" spans="1:8" x14ac:dyDescent="0.25">
      <c r="A6" s="127"/>
      <c r="B6" s="128"/>
      <c r="C6" s="105"/>
      <c r="D6" s="105"/>
      <c r="E6" s="105"/>
      <c r="F6" s="105"/>
      <c r="G6" s="105"/>
      <c r="H6" s="105"/>
    </row>
    <row r="7" spans="1:8" x14ac:dyDescent="0.25">
      <c r="A7" s="427">
        <v>21121300701000</v>
      </c>
      <c r="B7" s="428"/>
      <c r="C7" s="49">
        <v>10269087.449999999</v>
      </c>
      <c r="D7" s="49">
        <v>-170748.12</v>
      </c>
      <c r="E7" s="106">
        <f>C7+D7</f>
        <v>10098339.33</v>
      </c>
      <c r="F7" s="49">
        <v>9098851.3300000001</v>
      </c>
      <c r="G7" s="49">
        <v>8924431.0899999999</v>
      </c>
      <c r="H7" s="106">
        <f>E7-F7</f>
        <v>999488</v>
      </c>
    </row>
    <row r="8" spans="1:8" x14ac:dyDescent="0.25">
      <c r="A8" s="129" t="s">
        <v>263</v>
      </c>
      <c r="B8" s="107"/>
      <c r="C8" s="49">
        <v>5810177.4199999999</v>
      </c>
      <c r="D8" s="49">
        <v>306908.77</v>
      </c>
      <c r="E8" s="106">
        <f t="shared" ref="E8:E14" si="0">C8+D8</f>
        <v>6117086.1899999995</v>
      </c>
      <c r="F8" s="49">
        <v>5519649.7599999998</v>
      </c>
      <c r="G8" s="49">
        <v>5428950.9900000002</v>
      </c>
      <c r="H8" s="106">
        <f t="shared" ref="H8:H14" si="1">E8-F8</f>
        <v>597436.4299999997</v>
      </c>
    </row>
    <row r="9" spans="1:8" x14ac:dyDescent="0.25">
      <c r="A9" s="129" t="s">
        <v>264</v>
      </c>
      <c r="B9" s="107"/>
      <c r="C9" s="49">
        <v>34407268.200000003</v>
      </c>
      <c r="D9" s="49">
        <v>15129945.77</v>
      </c>
      <c r="E9" s="106">
        <f t="shared" si="0"/>
        <v>49537213.969999999</v>
      </c>
      <c r="F9" s="49">
        <v>42927286.479999997</v>
      </c>
      <c r="G9" s="49">
        <v>40748984.590000004</v>
      </c>
      <c r="H9" s="106">
        <f t="shared" si="1"/>
        <v>6609927.4900000021</v>
      </c>
    </row>
    <row r="10" spans="1:8" x14ac:dyDescent="0.25">
      <c r="A10" s="129" t="s">
        <v>265</v>
      </c>
      <c r="B10" s="107"/>
      <c r="C10" s="49">
        <v>64035187.689999998</v>
      </c>
      <c r="D10" s="49">
        <v>-5243224.29</v>
      </c>
      <c r="E10" s="106">
        <f t="shared" si="0"/>
        <v>58791963.399999999</v>
      </c>
      <c r="F10" s="49">
        <v>56219078.350000001</v>
      </c>
      <c r="G10" s="49">
        <v>56004661.259999998</v>
      </c>
      <c r="H10" s="106">
        <f t="shared" si="1"/>
        <v>2572885.049999997</v>
      </c>
    </row>
    <row r="11" spans="1:8" x14ac:dyDescent="0.25">
      <c r="A11" s="129" t="s">
        <v>266</v>
      </c>
      <c r="B11" s="107"/>
      <c r="C11" s="49">
        <v>1408517.62</v>
      </c>
      <c r="D11" s="49">
        <v>-41727.26</v>
      </c>
      <c r="E11" s="106">
        <f t="shared" si="0"/>
        <v>1366790.36</v>
      </c>
      <c r="F11" s="49">
        <v>1285825.21</v>
      </c>
      <c r="G11" s="49">
        <v>1285825.21</v>
      </c>
      <c r="H11" s="106">
        <f t="shared" si="1"/>
        <v>80965.15000000014</v>
      </c>
    </row>
    <row r="12" spans="1:8" x14ac:dyDescent="0.25">
      <c r="A12" s="108" t="s">
        <v>124</v>
      </c>
      <c r="B12" s="107"/>
      <c r="C12" s="109">
        <v>0</v>
      </c>
      <c r="D12" s="49">
        <v>0</v>
      </c>
      <c r="E12" s="106">
        <f t="shared" si="0"/>
        <v>0</v>
      </c>
      <c r="F12" s="49">
        <v>0</v>
      </c>
      <c r="G12" s="49">
        <v>0</v>
      </c>
      <c r="H12" s="106">
        <f t="shared" si="1"/>
        <v>0</v>
      </c>
    </row>
    <row r="13" spans="1:8" x14ac:dyDescent="0.25">
      <c r="A13" s="108" t="s">
        <v>125</v>
      </c>
      <c r="B13" s="107"/>
      <c r="C13" s="109">
        <v>0</v>
      </c>
      <c r="D13" s="49">
        <v>0</v>
      </c>
      <c r="E13" s="106">
        <f t="shared" si="0"/>
        <v>0</v>
      </c>
      <c r="F13" s="49">
        <v>0</v>
      </c>
      <c r="G13" s="49">
        <v>0</v>
      </c>
      <c r="H13" s="106">
        <f t="shared" si="1"/>
        <v>0</v>
      </c>
    </row>
    <row r="14" spans="1:8" x14ac:dyDescent="0.25">
      <c r="A14" s="108" t="s">
        <v>126</v>
      </c>
      <c r="B14" s="107"/>
      <c r="C14" s="109">
        <v>0</v>
      </c>
      <c r="D14" s="109">
        <v>0</v>
      </c>
      <c r="E14" s="106">
        <f t="shared" si="0"/>
        <v>0</v>
      </c>
      <c r="F14" s="109">
        <v>0</v>
      </c>
      <c r="G14" s="109">
        <v>0</v>
      </c>
      <c r="H14" s="106">
        <f t="shared" si="1"/>
        <v>0</v>
      </c>
    </row>
    <row r="15" spans="1:8" x14ac:dyDescent="0.25">
      <c r="A15" s="108"/>
      <c r="B15" s="110"/>
      <c r="C15" s="111"/>
      <c r="D15" s="111"/>
      <c r="E15" s="111"/>
      <c r="F15" s="111"/>
      <c r="G15" s="111"/>
      <c r="H15" s="111"/>
    </row>
    <row r="16" spans="1:8" x14ac:dyDescent="0.25">
      <c r="A16" s="130"/>
      <c r="B16" s="131" t="s">
        <v>120</v>
      </c>
      <c r="C16" s="114">
        <f>SUM(C7:C15)</f>
        <v>115930238.38</v>
      </c>
      <c r="D16" s="114">
        <f>SUM(D7:D15)</f>
        <v>9981154.8699999992</v>
      </c>
      <c r="E16" s="114">
        <f>C16+D16</f>
        <v>125911393.25</v>
      </c>
      <c r="F16" s="114">
        <f>SUM(F7:F14)</f>
        <v>115050691.12999998</v>
      </c>
      <c r="G16" s="114">
        <f>SUM(G7:G14)</f>
        <v>112392853.14</v>
      </c>
      <c r="H16" s="114">
        <f>E16-F16</f>
        <v>10860702.12000002</v>
      </c>
    </row>
    <row r="17" spans="1:8" x14ac:dyDescent="0.25">
      <c r="A17" s="100"/>
      <c r="B17" s="100"/>
      <c r="C17" s="100"/>
      <c r="D17" s="100"/>
      <c r="E17" s="100"/>
      <c r="F17" s="100"/>
      <c r="G17" s="100"/>
      <c r="H17" s="100"/>
    </row>
    <row r="18" spans="1:8" x14ac:dyDescent="0.25">
      <c r="A18" s="100"/>
      <c r="B18" s="100"/>
      <c r="C18" s="100"/>
      <c r="D18" s="100"/>
      <c r="E18" s="100"/>
      <c r="F18" s="100"/>
      <c r="G18" s="100"/>
      <c r="H18" s="100"/>
    </row>
    <row r="19" spans="1:8" ht="51.75" customHeight="1" x14ac:dyDescent="0.25">
      <c r="A19" s="416" t="s">
        <v>457</v>
      </c>
      <c r="B19" s="417"/>
      <c r="C19" s="417"/>
      <c r="D19" s="417"/>
      <c r="E19" s="417"/>
      <c r="F19" s="417"/>
      <c r="G19" s="417"/>
      <c r="H19" s="418"/>
    </row>
    <row r="20" spans="1:8" x14ac:dyDescent="0.25">
      <c r="A20" s="100"/>
      <c r="B20" s="100"/>
      <c r="C20" s="100"/>
      <c r="D20" s="100"/>
      <c r="E20" s="100"/>
      <c r="F20" s="100"/>
      <c r="G20" s="100"/>
      <c r="H20" s="100"/>
    </row>
    <row r="21" spans="1:8" x14ac:dyDescent="0.25">
      <c r="A21" s="425" t="s">
        <v>42</v>
      </c>
      <c r="B21" s="426"/>
      <c r="C21" s="416" t="s">
        <v>40</v>
      </c>
      <c r="D21" s="417"/>
      <c r="E21" s="417"/>
      <c r="F21" s="417"/>
      <c r="G21" s="418"/>
      <c r="H21" s="414" t="s">
        <v>41</v>
      </c>
    </row>
    <row r="22" spans="1:8" ht="35.1" customHeight="1" x14ac:dyDescent="0.25">
      <c r="A22" s="421"/>
      <c r="B22" s="422"/>
      <c r="C22" s="102" t="s">
        <v>43</v>
      </c>
      <c r="D22" s="102" t="s">
        <v>44</v>
      </c>
      <c r="E22" s="102" t="s">
        <v>5</v>
      </c>
      <c r="F22" s="102" t="s">
        <v>6</v>
      </c>
      <c r="G22" s="102" t="s">
        <v>45</v>
      </c>
      <c r="H22" s="415"/>
    </row>
    <row r="23" spans="1:8" x14ac:dyDescent="0.25">
      <c r="A23" s="423"/>
      <c r="B23" s="424"/>
      <c r="C23" s="103">
        <v>1</v>
      </c>
      <c r="D23" s="103">
        <v>2</v>
      </c>
      <c r="E23" s="103" t="s">
        <v>46</v>
      </c>
      <c r="F23" s="103">
        <v>4</v>
      </c>
      <c r="G23" s="103">
        <v>5</v>
      </c>
      <c r="H23" s="103" t="s">
        <v>47</v>
      </c>
    </row>
    <row r="24" spans="1:8" ht="7.5" customHeight="1" x14ac:dyDescent="0.25">
      <c r="A24" s="104"/>
      <c r="B24" s="115"/>
      <c r="C24" s="116"/>
      <c r="D24" s="116"/>
      <c r="E24" s="116"/>
      <c r="F24" s="116"/>
      <c r="G24" s="116"/>
      <c r="H24" s="116"/>
    </row>
    <row r="25" spans="1:8" x14ac:dyDescent="0.25">
      <c r="A25" s="108" t="s">
        <v>127</v>
      </c>
      <c r="B25" s="100"/>
      <c r="C25" s="117"/>
      <c r="D25" s="117"/>
      <c r="E25" s="117"/>
      <c r="F25" s="117"/>
      <c r="G25" s="117"/>
      <c r="H25" s="117"/>
    </row>
    <row r="26" spans="1:8" x14ac:dyDescent="0.25">
      <c r="A26" s="108" t="s">
        <v>128</v>
      </c>
      <c r="B26" s="100"/>
      <c r="C26" s="117"/>
      <c r="D26" s="118" t="s">
        <v>129</v>
      </c>
      <c r="E26" s="117"/>
      <c r="F26" s="117"/>
      <c r="G26" s="117"/>
      <c r="H26" s="117"/>
    </row>
    <row r="27" spans="1:8" x14ac:dyDescent="0.25">
      <c r="A27" s="108" t="s">
        <v>130</v>
      </c>
      <c r="B27" s="100"/>
      <c r="C27" s="117"/>
      <c r="D27" s="117"/>
      <c r="E27" s="117"/>
      <c r="F27" s="117"/>
      <c r="G27" s="117"/>
      <c r="H27" s="117"/>
    </row>
    <row r="28" spans="1:8" x14ac:dyDescent="0.25">
      <c r="A28" s="108" t="s">
        <v>131</v>
      </c>
      <c r="B28" s="100"/>
      <c r="C28" s="117"/>
      <c r="D28" s="117"/>
      <c r="E28" s="117"/>
      <c r="F28" s="117"/>
      <c r="G28" s="117"/>
      <c r="H28" s="117"/>
    </row>
    <row r="29" spans="1:8" ht="7.5" customHeight="1" x14ac:dyDescent="0.25">
      <c r="A29" s="108"/>
      <c r="B29" s="100"/>
      <c r="C29" s="119"/>
      <c r="D29" s="119"/>
      <c r="E29" s="119"/>
      <c r="F29" s="119"/>
      <c r="G29" s="119"/>
      <c r="H29" s="119"/>
    </row>
    <row r="30" spans="1:8" x14ac:dyDescent="0.25">
      <c r="A30" s="112"/>
      <c r="B30" s="113" t="s">
        <v>120</v>
      </c>
      <c r="C30" s="114"/>
      <c r="D30" s="114"/>
      <c r="E30" s="114"/>
      <c r="F30" s="114"/>
      <c r="G30" s="114"/>
      <c r="H30" s="114"/>
    </row>
    <row r="31" spans="1:8" x14ac:dyDescent="0.25">
      <c r="A31" s="100"/>
      <c r="B31" s="100"/>
      <c r="C31" s="100"/>
      <c r="D31" s="100"/>
      <c r="E31" s="100"/>
      <c r="F31" s="100"/>
      <c r="G31" s="100"/>
      <c r="H31" s="100"/>
    </row>
    <row r="32" spans="1:8" x14ac:dyDescent="0.25">
      <c r="A32" s="100"/>
      <c r="B32" s="100"/>
      <c r="C32" s="100"/>
      <c r="D32" s="100"/>
      <c r="E32" s="100"/>
      <c r="F32" s="100"/>
      <c r="G32" s="100"/>
      <c r="H32" s="100"/>
    </row>
    <row r="33" spans="1:8" ht="51" customHeight="1" x14ac:dyDescent="0.25">
      <c r="A33" s="416" t="s">
        <v>426</v>
      </c>
      <c r="B33" s="417"/>
      <c r="C33" s="417"/>
      <c r="D33" s="417"/>
      <c r="E33" s="417"/>
      <c r="F33" s="417"/>
      <c r="G33" s="417"/>
      <c r="H33" s="418"/>
    </row>
    <row r="34" spans="1:8" x14ac:dyDescent="0.25">
      <c r="A34" s="425" t="s">
        <v>42</v>
      </c>
      <c r="B34" s="426"/>
      <c r="C34" s="416" t="s">
        <v>40</v>
      </c>
      <c r="D34" s="417"/>
      <c r="E34" s="417"/>
      <c r="F34" s="417"/>
      <c r="G34" s="418"/>
      <c r="H34" s="414" t="s">
        <v>41</v>
      </c>
    </row>
    <row r="35" spans="1:8" ht="35.1" customHeight="1" x14ac:dyDescent="0.25">
      <c r="A35" s="421"/>
      <c r="B35" s="422"/>
      <c r="C35" s="102" t="s">
        <v>43</v>
      </c>
      <c r="D35" s="102" t="s">
        <v>44</v>
      </c>
      <c r="E35" s="102" t="s">
        <v>5</v>
      </c>
      <c r="F35" s="102" t="s">
        <v>6</v>
      </c>
      <c r="G35" s="102" t="s">
        <v>45</v>
      </c>
      <c r="H35" s="415"/>
    </row>
    <row r="36" spans="1:8" x14ac:dyDescent="0.25">
      <c r="A36" s="423"/>
      <c r="B36" s="424"/>
      <c r="C36" s="103">
        <v>1</v>
      </c>
      <c r="D36" s="103">
        <v>2</v>
      </c>
      <c r="E36" s="103" t="s">
        <v>46</v>
      </c>
      <c r="F36" s="103">
        <v>4</v>
      </c>
      <c r="G36" s="103">
        <v>5</v>
      </c>
      <c r="H36" s="103" t="s">
        <v>47</v>
      </c>
    </row>
    <row r="37" spans="1:8" x14ac:dyDescent="0.25">
      <c r="A37" s="104"/>
      <c r="B37" s="115"/>
      <c r="C37" s="116"/>
      <c r="D37" s="116"/>
      <c r="E37" s="116"/>
      <c r="F37" s="116"/>
      <c r="G37" s="116"/>
      <c r="H37" s="116"/>
    </row>
    <row r="38" spans="1:8" ht="26.25" x14ac:dyDescent="0.25">
      <c r="A38" s="108"/>
      <c r="B38" s="120" t="s">
        <v>132</v>
      </c>
      <c r="C38" s="49">
        <v>115930238.38</v>
      </c>
      <c r="D38" s="49">
        <v>9981154.8699999992</v>
      </c>
      <c r="E38" s="117">
        <f>C38+D38</f>
        <v>125911393.25</v>
      </c>
      <c r="F38" s="49">
        <v>115050691.13</v>
      </c>
      <c r="G38" s="49">
        <v>112392853.14</v>
      </c>
      <c r="H38" s="117">
        <f>E38-F38</f>
        <v>10860702.120000005</v>
      </c>
    </row>
    <row r="39" spans="1:8" ht="8.25" customHeight="1" x14ac:dyDescent="0.25">
      <c r="A39" s="108"/>
      <c r="B39" s="120"/>
      <c r="C39" s="123"/>
      <c r="D39" s="123"/>
      <c r="E39" s="117"/>
      <c r="F39" s="123"/>
      <c r="G39" s="123"/>
      <c r="H39" s="117"/>
    </row>
    <row r="40" spans="1:8" x14ac:dyDescent="0.25">
      <c r="A40" s="108"/>
      <c r="B40" s="120" t="s">
        <v>133</v>
      </c>
      <c r="C40" s="109">
        <v>0</v>
      </c>
      <c r="D40" s="109">
        <v>0</v>
      </c>
      <c r="E40" s="117">
        <f t="shared" ref="E40:E50" si="2">C40+D40</f>
        <v>0</v>
      </c>
      <c r="F40" s="109">
        <v>0</v>
      </c>
      <c r="G40" s="109">
        <v>0</v>
      </c>
      <c r="H40" s="117">
        <f>E40-F40</f>
        <v>0</v>
      </c>
    </row>
    <row r="41" spans="1:8" ht="7.5" customHeight="1" x14ac:dyDescent="0.25">
      <c r="A41" s="108"/>
      <c r="B41" s="120"/>
      <c r="C41" s="123"/>
      <c r="D41" s="123"/>
      <c r="E41" s="117"/>
      <c r="F41" s="123"/>
      <c r="G41" s="123"/>
      <c r="H41" s="117"/>
    </row>
    <row r="42" spans="1:8" ht="26.25" x14ac:dyDescent="0.25">
      <c r="A42" s="108"/>
      <c r="B42" s="120" t="s">
        <v>134</v>
      </c>
      <c r="C42" s="109">
        <v>0</v>
      </c>
      <c r="D42" s="109">
        <v>0</v>
      </c>
      <c r="E42" s="117">
        <f t="shared" si="2"/>
        <v>0</v>
      </c>
      <c r="F42" s="109">
        <v>0</v>
      </c>
      <c r="G42" s="109">
        <v>0</v>
      </c>
      <c r="H42" s="117">
        <f>E42-F42</f>
        <v>0</v>
      </c>
    </row>
    <row r="43" spans="1:8" ht="6" customHeight="1" x14ac:dyDescent="0.25">
      <c r="A43" s="108"/>
      <c r="B43" s="120"/>
      <c r="C43" s="123"/>
      <c r="D43" s="123"/>
      <c r="E43" s="117"/>
      <c r="F43" s="123"/>
      <c r="G43" s="123"/>
      <c r="H43" s="117"/>
    </row>
    <row r="44" spans="1:8" ht="26.25" x14ac:dyDescent="0.25">
      <c r="A44" s="108"/>
      <c r="B44" s="120" t="s">
        <v>135</v>
      </c>
      <c r="C44" s="109">
        <v>0</v>
      </c>
      <c r="D44" s="109">
        <v>0</v>
      </c>
      <c r="E44" s="117">
        <f t="shared" si="2"/>
        <v>0</v>
      </c>
      <c r="F44" s="109">
        <v>0</v>
      </c>
      <c r="G44" s="109">
        <v>0</v>
      </c>
      <c r="H44" s="117">
        <f>E44-F44</f>
        <v>0</v>
      </c>
    </row>
    <row r="45" spans="1:8" ht="6" customHeight="1" x14ac:dyDescent="0.25">
      <c r="A45" s="108"/>
      <c r="B45" s="120"/>
      <c r="C45" s="123"/>
      <c r="D45" s="123"/>
      <c r="E45" s="117"/>
      <c r="F45" s="123"/>
      <c r="G45" s="123"/>
      <c r="H45" s="117"/>
    </row>
    <row r="46" spans="1:8" ht="26.25" x14ac:dyDescent="0.25">
      <c r="A46" s="108"/>
      <c r="B46" s="120" t="s">
        <v>136</v>
      </c>
      <c r="C46" s="109">
        <v>0</v>
      </c>
      <c r="D46" s="109">
        <v>0</v>
      </c>
      <c r="E46" s="117">
        <f t="shared" si="2"/>
        <v>0</v>
      </c>
      <c r="F46" s="109">
        <v>0</v>
      </c>
      <c r="G46" s="109">
        <v>0</v>
      </c>
      <c r="H46" s="117">
        <f>E46-F46</f>
        <v>0</v>
      </c>
    </row>
    <row r="47" spans="1:8" ht="7.5" customHeight="1" x14ac:dyDescent="0.25">
      <c r="A47" s="108"/>
      <c r="B47" s="120"/>
      <c r="C47" s="123"/>
      <c r="D47" s="123"/>
      <c r="E47" s="117"/>
      <c r="F47" s="123"/>
      <c r="G47" s="123"/>
      <c r="H47" s="117"/>
    </row>
    <row r="48" spans="1:8" ht="26.25" x14ac:dyDescent="0.25">
      <c r="A48" s="108"/>
      <c r="B48" s="120" t="s">
        <v>137</v>
      </c>
      <c r="C48" s="109">
        <v>0</v>
      </c>
      <c r="D48" s="109">
        <v>0</v>
      </c>
      <c r="E48" s="117">
        <f t="shared" si="2"/>
        <v>0</v>
      </c>
      <c r="F48" s="109">
        <v>0</v>
      </c>
      <c r="G48" s="109">
        <v>0</v>
      </c>
      <c r="H48" s="117">
        <f>E48-F48</f>
        <v>0</v>
      </c>
    </row>
    <row r="49" spans="1:8" ht="6.75" customHeight="1" x14ac:dyDescent="0.25">
      <c r="A49" s="108"/>
      <c r="B49" s="120"/>
      <c r="C49" s="123"/>
      <c r="D49" s="123"/>
      <c r="E49" s="117"/>
      <c r="F49" s="123"/>
      <c r="G49" s="123"/>
      <c r="H49" s="117"/>
    </row>
    <row r="50" spans="1:8" ht="26.25" x14ac:dyDescent="0.25">
      <c r="A50" s="108"/>
      <c r="B50" s="120" t="s">
        <v>138</v>
      </c>
      <c r="C50" s="109">
        <v>0</v>
      </c>
      <c r="D50" s="109">
        <v>0</v>
      </c>
      <c r="E50" s="117">
        <f t="shared" si="2"/>
        <v>0</v>
      </c>
      <c r="F50" s="109">
        <v>0</v>
      </c>
      <c r="G50" s="109">
        <v>0</v>
      </c>
      <c r="H50" s="117">
        <f>E50-F50</f>
        <v>0</v>
      </c>
    </row>
    <row r="51" spans="1:8" ht="7.5" customHeight="1" x14ac:dyDescent="0.25">
      <c r="A51" s="121"/>
      <c r="B51" s="122"/>
      <c r="C51" s="119"/>
      <c r="D51" s="119"/>
      <c r="E51" s="119"/>
      <c r="F51" s="119"/>
      <c r="G51" s="119"/>
      <c r="H51" s="119"/>
    </row>
    <row r="52" spans="1:8" x14ac:dyDescent="0.25">
      <c r="A52" s="112"/>
      <c r="B52" s="113" t="s">
        <v>120</v>
      </c>
      <c r="C52" s="114">
        <f>SUM(C38:C50)</f>
        <v>115930238.38</v>
      </c>
      <c r="D52" s="114">
        <f>SUM(D38:D50)</f>
        <v>9981154.8699999992</v>
      </c>
      <c r="E52" s="114">
        <f>C52+D52</f>
        <v>125911393.25</v>
      </c>
      <c r="F52" s="114">
        <f>SUM(F38:F50)</f>
        <v>115050691.13</v>
      </c>
      <c r="G52" s="114">
        <f>SUM(G38:G50)</f>
        <v>112392853.14</v>
      </c>
      <c r="H52" s="114">
        <f>E52-F52</f>
        <v>10860702.120000005</v>
      </c>
    </row>
    <row r="53" spans="1:8" ht="4.5" customHeight="1" x14ac:dyDescent="0.25">
      <c r="A53" s="124"/>
      <c r="B53" s="124"/>
      <c r="C53" s="125"/>
      <c r="D53" s="124"/>
      <c r="E53" s="124"/>
      <c r="F53" s="124"/>
      <c r="G53" s="124"/>
      <c r="H53" s="124"/>
    </row>
    <row r="54" spans="1:8" x14ac:dyDescent="0.25">
      <c r="A54" s="124"/>
      <c r="B54" s="126" t="s">
        <v>31</v>
      </c>
      <c r="C54" s="126"/>
      <c r="D54" s="126"/>
      <c r="E54" s="126"/>
      <c r="F54" s="126"/>
      <c r="G54" s="126"/>
      <c r="H54" s="126"/>
    </row>
    <row r="55" spans="1:8" x14ac:dyDescent="0.25">
      <c r="A55" s="124"/>
      <c r="B55" s="126"/>
      <c r="C55" s="126"/>
      <c r="D55" s="126"/>
      <c r="E55" s="126"/>
      <c r="F55" s="126"/>
      <c r="G55" s="126"/>
      <c r="H55" s="126"/>
    </row>
    <row r="56" spans="1:8" x14ac:dyDescent="0.25">
      <c r="A56" s="124"/>
      <c r="B56" s="126"/>
      <c r="C56" s="126"/>
      <c r="D56" s="126"/>
      <c r="E56" s="126"/>
      <c r="F56" s="126"/>
      <c r="G56" s="126"/>
      <c r="H56" s="126"/>
    </row>
    <row r="57" spans="1:8" x14ac:dyDescent="0.25">
      <c r="A57" s="124"/>
      <c r="B57" s="126"/>
      <c r="C57" s="126"/>
      <c r="D57" s="126"/>
      <c r="E57" s="126"/>
      <c r="F57" s="126"/>
      <c r="G57" s="126"/>
      <c r="H57" s="126"/>
    </row>
    <row r="58" spans="1:8" x14ac:dyDescent="0.25">
      <c r="A58" s="124"/>
      <c r="B58" s="36" t="s">
        <v>33</v>
      </c>
      <c r="C58" s="126"/>
      <c r="D58" s="126"/>
      <c r="E58" s="126"/>
      <c r="F58" s="378" t="s">
        <v>34</v>
      </c>
      <c r="G58" s="378"/>
      <c r="H58" s="378"/>
    </row>
    <row r="59" spans="1:8" ht="25.5" x14ac:dyDescent="0.25">
      <c r="A59" s="124"/>
      <c r="B59" s="36" t="s">
        <v>35</v>
      </c>
      <c r="C59" s="126"/>
      <c r="D59" s="126"/>
      <c r="E59" s="126"/>
      <c r="F59" s="369" t="s">
        <v>467</v>
      </c>
      <c r="G59" s="369"/>
      <c r="H59" s="369"/>
    </row>
    <row r="60" spans="1:8" x14ac:dyDescent="0.25">
      <c r="A60" s="124"/>
      <c r="B60" s="126"/>
      <c r="C60" s="126"/>
      <c r="D60" s="126"/>
      <c r="E60" s="126"/>
      <c r="F60" s="369"/>
      <c r="G60" s="369"/>
      <c r="H60" s="36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  <ignoredErrors>
    <ignoredError sqref="E38:H52 C52:D52 E7:H16 C16:D1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1"/>
  <sheetViews>
    <sheetView showGridLines="0" topLeftCell="A21" workbookViewId="0">
      <selection activeCell="E52" sqref="E52"/>
    </sheetView>
  </sheetViews>
  <sheetFormatPr baseColWidth="10" defaultColWidth="9.85546875" defaultRowHeight="11.25" x14ac:dyDescent="0.2"/>
  <cols>
    <col min="1" max="1" width="53.85546875" style="6" customWidth="1"/>
    <col min="2" max="7" width="15" style="6" customWidth="1"/>
    <col min="8" max="11" width="9.85546875" style="6"/>
    <col min="12" max="12" width="10.42578125" style="6" bestFit="1" customWidth="1"/>
    <col min="13" max="16384" width="9.85546875" style="6"/>
  </cols>
  <sheetData>
    <row r="1" spans="1:7" ht="52.5" customHeight="1" x14ac:dyDescent="0.2">
      <c r="A1" s="411" t="s">
        <v>427</v>
      </c>
      <c r="B1" s="429"/>
      <c r="C1" s="429"/>
      <c r="D1" s="429"/>
      <c r="E1" s="429"/>
      <c r="F1" s="429"/>
      <c r="G1" s="430"/>
    </row>
    <row r="2" spans="1:7" ht="12.75" x14ac:dyDescent="0.2">
      <c r="A2" s="132"/>
      <c r="B2" s="133" t="s">
        <v>40</v>
      </c>
      <c r="C2" s="134"/>
      <c r="D2" s="134"/>
      <c r="E2" s="134"/>
      <c r="F2" s="135"/>
      <c r="G2" s="414" t="s">
        <v>41</v>
      </c>
    </row>
    <row r="3" spans="1:7" ht="24.95" customHeight="1" x14ac:dyDescent="0.2">
      <c r="A3" s="136" t="s">
        <v>42</v>
      </c>
      <c r="B3" s="102" t="s">
        <v>43</v>
      </c>
      <c r="C3" s="102" t="s">
        <v>44</v>
      </c>
      <c r="D3" s="102" t="s">
        <v>5</v>
      </c>
      <c r="E3" s="102" t="s">
        <v>6</v>
      </c>
      <c r="F3" s="102" t="s">
        <v>45</v>
      </c>
      <c r="G3" s="415"/>
    </row>
    <row r="4" spans="1:7" ht="12.75" x14ac:dyDescent="0.2">
      <c r="A4" s="137"/>
      <c r="B4" s="103">
        <v>1</v>
      </c>
      <c r="C4" s="103">
        <v>2</v>
      </c>
      <c r="D4" s="103" t="s">
        <v>46</v>
      </c>
      <c r="E4" s="103">
        <v>4</v>
      </c>
      <c r="F4" s="103">
        <v>5</v>
      </c>
      <c r="G4" s="103" t="s">
        <v>47</v>
      </c>
    </row>
    <row r="5" spans="1:7" ht="8.25" customHeight="1" x14ac:dyDescent="0.2">
      <c r="A5" s="148"/>
      <c r="B5" s="149"/>
      <c r="C5" s="149"/>
      <c r="D5" s="149"/>
      <c r="E5" s="149"/>
      <c r="F5" s="149"/>
      <c r="G5" s="149"/>
    </row>
    <row r="6" spans="1:7" ht="12.75" x14ac:dyDescent="0.2">
      <c r="A6" s="150" t="s">
        <v>139</v>
      </c>
      <c r="B6" s="151">
        <f>SUM(B7:B15)</f>
        <v>53327909.654799998</v>
      </c>
      <c r="C6" s="151">
        <f t="shared" ref="C6:G6" si="0">SUM(C7:C15)</f>
        <v>4591331.2401999999</v>
      </c>
      <c r="D6" s="151">
        <f t="shared" si="0"/>
        <v>57919240.894999996</v>
      </c>
      <c r="E6" s="151">
        <f t="shared" si="0"/>
        <v>52923317.919799991</v>
      </c>
      <c r="F6" s="151">
        <f t="shared" si="0"/>
        <v>51700712.444400005</v>
      </c>
      <c r="G6" s="151">
        <f t="shared" si="0"/>
        <v>4995922.9752000049</v>
      </c>
    </row>
    <row r="7" spans="1:7" ht="12.75" x14ac:dyDescent="0.2">
      <c r="A7" s="152" t="s">
        <v>140</v>
      </c>
      <c r="B7" s="153">
        <v>0</v>
      </c>
      <c r="C7" s="153">
        <v>0</v>
      </c>
      <c r="D7" s="106">
        <v>0</v>
      </c>
      <c r="E7" s="153">
        <v>0</v>
      </c>
      <c r="F7" s="153">
        <v>0</v>
      </c>
      <c r="G7" s="106">
        <v>0</v>
      </c>
    </row>
    <row r="8" spans="1:7" ht="12.75" x14ac:dyDescent="0.2">
      <c r="A8" s="152" t="s">
        <v>141</v>
      </c>
      <c r="B8" s="153">
        <v>0</v>
      </c>
      <c r="C8" s="153">
        <v>0</v>
      </c>
      <c r="D8" s="106">
        <v>0</v>
      </c>
      <c r="E8" s="153">
        <v>0</v>
      </c>
      <c r="F8" s="153">
        <v>0</v>
      </c>
      <c r="G8" s="106">
        <v>0</v>
      </c>
    </row>
    <row r="9" spans="1:7" ht="12.75" x14ac:dyDescent="0.2">
      <c r="A9" s="152" t="s">
        <v>142</v>
      </c>
      <c r="B9" s="154">
        <f>115930238.38*0.46</f>
        <v>53327909.654799998</v>
      </c>
      <c r="C9" s="100">
        <f>CA!D16*46%</f>
        <v>4591331.2401999999</v>
      </c>
      <c r="D9" s="153">
        <f>+B9+C9</f>
        <v>57919240.894999996</v>
      </c>
      <c r="E9" s="141">
        <f>CA!F16*46%</f>
        <v>52923317.919799991</v>
      </c>
      <c r="F9" s="141">
        <f>CA!G16*46%</f>
        <v>51700712.444400005</v>
      </c>
      <c r="G9" s="141">
        <f>D9-E9</f>
        <v>4995922.9752000049</v>
      </c>
    </row>
    <row r="10" spans="1:7" ht="12.75" x14ac:dyDescent="0.2">
      <c r="A10" s="152" t="s">
        <v>143</v>
      </c>
      <c r="B10" s="153">
        <v>0</v>
      </c>
      <c r="C10" s="153">
        <v>0</v>
      </c>
      <c r="D10" s="106">
        <v>0</v>
      </c>
      <c r="E10" s="153">
        <v>0</v>
      </c>
      <c r="F10" s="153">
        <v>0</v>
      </c>
      <c r="G10" s="106">
        <v>0</v>
      </c>
    </row>
    <row r="11" spans="1:7" ht="12.75" x14ac:dyDescent="0.2">
      <c r="A11" s="152" t="s">
        <v>144</v>
      </c>
      <c r="B11" s="153">
        <v>0</v>
      </c>
      <c r="C11" s="153">
        <v>0</v>
      </c>
      <c r="D11" s="106">
        <v>0</v>
      </c>
      <c r="E11" s="153">
        <v>0</v>
      </c>
      <c r="F11" s="153">
        <v>0</v>
      </c>
      <c r="G11" s="106">
        <v>0</v>
      </c>
    </row>
    <row r="12" spans="1:7" ht="12.75" x14ac:dyDescent="0.2">
      <c r="A12" s="152" t="s">
        <v>145</v>
      </c>
      <c r="B12" s="153">
        <v>0</v>
      </c>
      <c r="C12" s="153">
        <v>0</v>
      </c>
      <c r="D12" s="106">
        <v>0</v>
      </c>
      <c r="E12" s="153">
        <v>0</v>
      </c>
      <c r="F12" s="153">
        <v>0</v>
      </c>
      <c r="G12" s="106">
        <v>0</v>
      </c>
    </row>
    <row r="13" spans="1:7" ht="12.75" x14ac:dyDescent="0.2">
      <c r="A13" s="152" t="s">
        <v>146</v>
      </c>
      <c r="B13" s="153">
        <v>0</v>
      </c>
      <c r="C13" s="153">
        <v>0</v>
      </c>
      <c r="D13" s="106">
        <v>0</v>
      </c>
      <c r="E13" s="153">
        <v>0</v>
      </c>
      <c r="F13" s="153">
        <v>0</v>
      </c>
      <c r="G13" s="106">
        <v>0</v>
      </c>
    </row>
    <row r="14" spans="1:7" ht="12.75" x14ac:dyDescent="0.2">
      <c r="A14" s="152" t="s">
        <v>75</v>
      </c>
      <c r="B14" s="153">
        <v>0</v>
      </c>
      <c r="C14" s="153">
        <v>0</v>
      </c>
      <c r="D14" s="106">
        <v>0</v>
      </c>
      <c r="E14" s="153">
        <v>0</v>
      </c>
      <c r="F14" s="153">
        <v>0</v>
      </c>
      <c r="G14" s="106">
        <v>0</v>
      </c>
    </row>
    <row r="15" spans="1:7" ht="6" customHeight="1" x14ac:dyDescent="0.2">
      <c r="A15" s="155"/>
      <c r="B15" s="153"/>
      <c r="C15" s="153"/>
      <c r="D15" s="106"/>
      <c r="E15" s="153"/>
      <c r="F15" s="153"/>
      <c r="G15" s="106"/>
    </row>
    <row r="16" spans="1:7" ht="12.75" x14ac:dyDescent="0.2">
      <c r="A16" s="150" t="s">
        <v>147</v>
      </c>
      <c r="B16" s="151">
        <f>SUM(B17:B23)</f>
        <v>62602328.725200005</v>
      </c>
      <c r="C16" s="151">
        <f t="shared" ref="C16:G16" si="1">SUM(C17:C23)</f>
        <v>5389823.6298000002</v>
      </c>
      <c r="D16" s="151">
        <f t="shared" si="1"/>
        <v>67992152.355000004</v>
      </c>
      <c r="E16" s="151">
        <f t="shared" si="1"/>
        <v>62127373.210199997</v>
      </c>
      <c r="F16" s="151">
        <f t="shared" si="1"/>
        <v>60692140.695600003</v>
      </c>
      <c r="G16" s="151">
        <f t="shared" si="1"/>
        <v>5864779.1448000073</v>
      </c>
    </row>
    <row r="17" spans="1:10" ht="12.75" x14ac:dyDescent="0.2">
      <c r="A17" s="152" t="s">
        <v>148</v>
      </c>
      <c r="B17" s="153">
        <v>0</v>
      </c>
      <c r="C17" s="153">
        <v>0</v>
      </c>
      <c r="D17" s="106">
        <v>0</v>
      </c>
      <c r="E17" s="153">
        <v>0</v>
      </c>
      <c r="F17" s="153">
        <v>0</v>
      </c>
      <c r="G17" s="106">
        <v>0</v>
      </c>
    </row>
    <row r="18" spans="1:10" ht="12.75" x14ac:dyDescent="0.2">
      <c r="A18" s="152" t="s">
        <v>149</v>
      </c>
      <c r="B18" s="153">
        <v>0</v>
      </c>
      <c r="C18" s="153">
        <v>0</v>
      </c>
      <c r="D18" s="106">
        <v>0</v>
      </c>
      <c r="E18" s="153">
        <v>0</v>
      </c>
      <c r="F18" s="153">
        <v>0</v>
      </c>
      <c r="G18" s="106">
        <v>0</v>
      </c>
      <c r="J18" s="18"/>
    </row>
    <row r="19" spans="1:10" ht="12.75" x14ac:dyDescent="0.2">
      <c r="A19" s="152" t="s">
        <v>150</v>
      </c>
      <c r="B19" s="153">
        <v>0</v>
      </c>
      <c r="C19" s="153">
        <v>0</v>
      </c>
      <c r="D19" s="106">
        <v>0</v>
      </c>
      <c r="E19" s="153">
        <v>0</v>
      </c>
      <c r="F19" s="153">
        <v>0</v>
      </c>
      <c r="G19" s="106">
        <v>0</v>
      </c>
      <c r="J19" s="18"/>
    </row>
    <row r="20" spans="1:10" ht="12.75" x14ac:dyDescent="0.2">
      <c r="A20" s="152" t="s">
        <v>151</v>
      </c>
      <c r="B20" s="153">
        <v>0</v>
      </c>
      <c r="C20" s="153">
        <v>0</v>
      </c>
      <c r="D20" s="106">
        <v>0</v>
      </c>
      <c r="E20" s="153">
        <v>0</v>
      </c>
      <c r="F20" s="153">
        <v>0</v>
      </c>
      <c r="G20" s="106">
        <v>0</v>
      </c>
    </row>
    <row r="21" spans="1:10" ht="12.75" x14ac:dyDescent="0.2">
      <c r="A21" s="152" t="s">
        <v>152</v>
      </c>
      <c r="B21" s="154">
        <f>115930238.38*0.54</f>
        <v>62602328.725200005</v>
      </c>
      <c r="C21" s="106">
        <f>CA!D16*54%</f>
        <v>5389823.6298000002</v>
      </c>
      <c r="D21" s="154">
        <f>+B21+C21</f>
        <v>67992152.355000004</v>
      </c>
      <c r="E21" s="141">
        <f>CA!F16*54%</f>
        <v>62127373.210199997</v>
      </c>
      <c r="F21" s="141">
        <f>CA!G16*54%</f>
        <v>60692140.695600003</v>
      </c>
      <c r="G21" s="141">
        <f>D21-E21</f>
        <v>5864779.1448000073</v>
      </c>
    </row>
    <row r="22" spans="1:10" ht="12.75" x14ac:dyDescent="0.2">
      <c r="A22" s="152" t="s">
        <v>153</v>
      </c>
      <c r="B22" s="153">
        <v>0</v>
      </c>
      <c r="C22" s="153">
        <v>0</v>
      </c>
      <c r="D22" s="106">
        <v>0</v>
      </c>
      <c r="E22" s="153">
        <v>0</v>
      </c>
      <c r="F22" s="153">
        <v>0</v>
      </c>
      <c r="G22" s="106">
        <v>0</v>
      </c>
    </row>
    <row r="23" spans="1:10" ht="12.75" x14ac:dyDescent="0.2">
      <c r="A23" s="152" t="s">
        <v>154</v>
      </c>
      <c r="B23" s="153">
        <v>0</v>
      </c>
      <c r="C23" s="153">
        <v>0</v>
      </c>
      <c r="D23" s="106">
        <v>0</v>
      </c>
      <c r="E23" s="153">
        <v>0</v>
      </c>
      <c r="F23" s="153">
        <v>0</v>
      </c>
      <c r="G23" s="106">
        <v>0</v>
      </c>
    </row>
    <row r="24" spans="1:10" ht="4.5" customHeight="1" x14ac:dyDescent="0.2">
      <c r="A24" s="155"/>
      <c r="B24" s="106"/>
      <c r="C24" s="106"/>
      <c r="D24" s="106"/>
      <c r="E24" s="106"/>
      <c r="F24" s="106"/>
      <c r="G24" s="106"/>
    </row>
    <row r="25" spans="1:10" ht="12.75" x14ac:dyDescent="0.2">
      <c r="A25" s="150" t="s">
        <v>155</v>
      </c>
      <c r="B25" s="151">
        <v>0</v>
      </c>
      <c r="C25" s="151">
        <v>0</v>
      </c>
      <c r="D25" s="151">
        <v>0</v>
      </c>
      <c r="E25" s="151">
        <v>0</v>
      </c>
      <c r="F25" s="151">
        <v>0</v>
      </c>
      <c r="G25" s="151">
        <v>0</v>
      </c>
    </row>
    <row r="26" spans="1:10" ht="12.75" x14ac:dyDescent="0.2">
      <c r="A26" s="152" t="s">
        <v>156</v>
      </c>
      <c r="B26" s="153">
        <v>0</v>
      </c>
      <c r="C26" s="153">
        <v>0</v>
      </c>
      <c r="D26" s="106">
        <v>0</v>
      </c>
      <c r="E26" s="153">
        <v>0</v>
      </c>
      <c r="F26" s="153">
        <v>0</v>
      </c>
      <c r="G26" s="106">
        <v>0</v>
      </c>
    </row>
    <row r="27" spans="1:10" ht="12.75" x14ac:dyDescent="0.2">
      <c r="A27" s="152" t="s">
        <v>157</v>
      </c>
      <c r="B27" s="153">
        <v>0</v>
      </c>
      <c r="C27" s="153">
        <v>0</v>
      </c>
      <c r="D27" s="106">
        <v>0</v>
      </c>
      <c r="E27" s="153">
        <v>0</v>
      </c>
      <c r="F27" s="153">
        <v>0</v>
      </c>
      <c r="G27" s="106">
        <v>0</v>
      </c>
    </row>
    <row r="28" spans="1:10" ht="12.75" x14ac:dyDescent="0.2">
      <c r="A28" s="152" t="s">
        <v>158</v>
      </c>
      <c r="B28" s="153">
        <v>0</v>
      </c>
      <c r="C28" s="153">
        <v>0</v>
      </c>
      <c r="D28" s="106">
        <v>0</v>
      </c>
      <c r="E28" s="153">
        <v>0</v>
      </c>
      <c r="F28" s="153">
        <v>0</v>
      </c>
      <c r="G28" s="106">
        <v>0</v>
      </c>
    </row>
    <row r="29" spans="1:10" ht="12.75" x14ac:dyDescent="0.2">
      <c r="A29" s="152" t="s">
        <v>159</v>
      </c>
      <c r="B29" s="153">
        <v>0</v>
      </c>
      <c r="C29" s="153">
        <v>0</v>
      </c>
      <c r="D29" s="106">
        <v>0</v>
      </c>
      <c r="E29" s="153">
        <v>0</v>
      </c>
      <c r="F29" s="153">
        <v>0</v>
      </c>
      <c r="G29" s="106">
        <v>0</v>
      </c>
    </row>
    <row r="30" spans="1:10" ht="12.75" x14ac:dyDescent="0.2">
      <c r="A30" s="152" t="s">
        <v>160</v>
      </c>
      <c r="B30" s="153">
        <v>0</v>
      </c>
      <c r="C30" s="153">
        <v>0</v>
      </c>
      <c r="D30" s="106">
        <v>0</v>
      </c>
      <c r="E30" s="153">
        <v>0</v>
      </c>
      <c r="F30" s="153">
        <v>0</v>
      </c>
      <c r="G30" s="106">
        <v>0</v>
      </c>
    </row>
    <row r="31" spans="1:10" ht="12.75" x14ac:dyDescent="0.2">
      <c r="A31" s="152" t="s">
        <v>161</v>
      </c>
      <c r="B31" s="153">
        <v>0</v>
      </c>
      <c r="C31" s="153">
        <v>0</v>
      </c>
      <c r="D31" s="106">
        <v>0</v>
      </c>
      <c r="E31" s="153">
        <v>0</v>
      </c>
      <c r="F31" s="153">
        <v>0</v>
      </c>
      <c r="G31" s="106">
        <v>0</v>
      </c>
    </row>
    <row r="32" spans="1:10" ht="12.75" x14ac:dyDescent="0.2">
      <c r="A32" s="152" t="s">
        <v>162</v>
      </c>
      <c r="B32" s="153">
        <v>0</v>
      </c>
      <c r="C32" s="153">
        <v>0</v>
      </c>
      <c r="D32" s="106">
        <v>0</v>
      </c>
      <c r="E32" s="153">
        <v>0</v>
      </c>
      <c r="F32" s="153">
        <v>0</v>
      </c>
      <c r="G32" s="106">
        <v>0</v>
      </c>
    </row>
    <row r="33" spans="1:7" ht="12.75" x14ac:dyDescent="0.2">
      <c r="A33" s="152" t="s">
        <v>163</v>
      </c>
      <c r="B33" s="153">
        <v>0</v>
      </c>
      <c r="C33" s="153">
        <v>0</v>
      </c>
      <c r="D33" s="106">
        <v>0</v>
      </c>
      <c r="E33" s="153">
        <v>0</v>
      </c>
      <c r="F33" s="153">
        <v>0</v>
      </c>
      <c r="G33" s="106">
        <v>0</v>
      </c>
    </row>
    <row r="34" spans="1:7" ht="12.75" x14ac:dyDescent="0.2">
      <c r="A34" s="152" t="s">
        <v>164</v>
      </c>
      <c r="B34" s="153">
        <v>0</v>
      </c>
      <c r="C34" s="153">
        <v>0</v>
      </c>
      <c r="D34" s="106">
        <v>0</v>
      </c>
      <c r="E34" s="153">
        <v>0</v>
      </c>
      <c r="F34" s="153">
        <v>0</v>
      </c>
      <c r="G34" s="106">
        <v>0</v>
      </c>
    </row>
    <row r="35" spans="1:7" ht="7.5" customHeight="1" x14ac:dyDescent="0.2">
      <c r="A35" s="155"/>
      <c r="B35" s="106"/>
      <c r="C35" s="106"/>
      <c r="D35" s="106"/>
      <c r="E35" s="106"/>
      <c r="F35" s="106"/>
      <c r="G35" s="106"/>
    </row>
    <row r="36" spans="1:7" ht="12.75" x14ac:dyDescent="0.2">
      <c r="A36" s="150" t="s">
        <v>165</v>
      </c>
      <c r="B36" s="151">
        <v>0</v>
      </c>
      <c r="C36" s="151">
        <v>0</v>
      </c>
      <c r="D36" s="151">
        <v>0</v>
      </c>
      <c r="E36" s="151">
        <v>0</v>
      </c>
      <c r="F36" s="151">
        <v>0</v>
      </c>
      <c r="G36" s="151">
        <v>0</v>
      </c>
    </row>
    <row r="37" spans="1:7" ht="25.5" x14ac:dyDescent="0.2">
      <c r="A37" s="152" t="s">
        <v>166</v>
      </c>
      <c r="B37" s="153">
        <v>0</v>
      </c>
      <c r="C37" s="153">
        <v>0</v>
      </c>
      <c r="D37" s="106">
        <v>0</v>
      </c>
      <c r="E37" s="153">
        <v>0</v>
      </c>
      <c r="F37" s="153">
        <v>0</v>
      </c>
      <c r="G37" s="106">
        <v>0</v>
      </c>
    </row>
    <row r="38" spans="1:7" ht="25.5" x14ac:dyDescent="0.2">
      <c r="A38" s="152" t="s">
        <v>167</v>
      </c>
      <c r="B38" s="153">
        <v>0</v>
      </c>
      <c r="C38" s="153">
        <v>0</v>
      </c>
      <c r="D38" s="106">
        <v>0</v>
      </c>
      <c r="E38" s="153">
        <v>0</v>
      </c>
      <c r="F38" s="153">
        <v>0</v>
      </c>
      <c r="G38" s="106">
        <v>0</v>
      </c>
    </row>
    <row r="39" spans="1:7" ht="12.75" x14ac:dyDescent="0.2">
      <c r="A39" s="152" t="s">
        <v>168</v>
      </c>
      <c r="B39" s="153">
        <v>0</v>
      </c>
      <c r="C39" s="153">
        <v>0</v>
      </c>
      <c r="D39" s="106">
        <v>0</v>
      </c>
      <c r="E39" s="153">
        <v>0</v>
      </c>
      <c r="F39" s="153">
        <v>0</v>
      </c>
      <c r="G39" s="106">
        <v>0</v>
      </c>
    </row>
    <row r="40" spans="1:7" ht="12.75" x14ac:dyDescent="0.2">
      <c r="A40" s="152" t="s">
        <v>169</v>
      </c>
      <c r="B40" s="153">
        <v>0</v>
      </c>
      <c r="C40" s="153">
        <v>0</v>
      </c>
      <c r="D40" s="106">
        <v>0</v>
      </c>
      <c r="E40" s="153">
        <v>0</v>
      </c>
      <c r="F40" s="153">
        <v>0</v>
      </c>
      <c r="G40" s="106">
        <v>0</v>
      </c>
    </row>
    <row r="41" spans="1:7" ht="7.5" customHeight="1" x14ac:dyDescent="0.2">
      <c r="A41" s="155"/>
      <c r="B41" s="153"/>
      <c r="C41" s="153"/>
      <c r="D41" s="106"/>
      <c r="E41" s="106"/>
      <c r="F41" s="106"/>
      <c r="G41" s="106"/>
    </row>
    <row r="42" spans="1:7" ht="12.75" x14ac:dyDescent="0.2">
      <c r="A42" s="156" t="s">
        <v>120</v>
      </c>
      <c r="B42" s="114">
        <f>B6+B16+B25+B36</f>
        <v>115930238.38</v>
      </c>
      <c r="C42" s="114">
        <f>C6+C16+C25+C36</f>
        <v>9981154.870000001</v>
      </c>
      <c r="D42" s="114">
        <f t="shared" ref="D42:G42" si="2">D6+D16+D25+D36</f>
        <v>125911393.25</v>
      </c>
      <c r="E42" s="114">
        <f t="shared" si="2"/>
        <v>115050691.13</v>
      </c>
      <c r="F42" s="114">
        <f t="shared" si="2"/>
        <v>112392853.14000002</v>
      </c>
      <c r="G42" s="114">
        <f t="shared" si="2"/>
        <v>10860702.120000012</v>
      </c>
    </row>
    <row r="43" spans="1:7" ht="12.75" x14ac:dyDescent="0.2">
      <c r="A43" s="100"/>
      <c r="B43" s="100"/>
      <c r="C43" s="100"/>
      <c r="D43" s="100"/>
      <c r="E43" s="100"/>
      <c r="F43" s="100"/>
      <c r="G43" s="100"/>
    </row>
    <row r="44" spans="1:7" ht="12.75" x14ac:dyDescent="0.2">
      <c r="A44" s="126" t="s">
        <v>31</v>
      </c>
      <c r="B44" s="126"/>
      <c r="C44" s="126"/>
      <c r="D44" s="126"/>
      <c r="E44" s="126"/>
      <c r="F44" s="126"/>
      <c r="G44" s="126"/>
    </row>
    <row r="45" spans="1:7" ht="12.75" x14ac:dyDescent="0.2">
      <c r="A45" s="126"/>
      <c r="B45" s="126"/>
      <c r="C45" s="126"/>
      <c r="D45" s="126"/>
      <c r="E45" s="126"/>
      <c r="F45" s="126"/>
      <c r="G45" s="126"/>
    </row>
    <row r="46" spans="1:7" ht="12.75" x14ac:dyDescent="0.2">
      <c r="A46" s="126"/>
      <c r="B46" s="126"/>
      <c r="C46" s="126"/>
      <c r="D46" s="126"/>
      <c r="E46" s="126"/>
      <c r="F46" s="126"/>
      <c r="G46" s="126"/>
    </row>
    <row r="47" spans="1:7" ht="12.75" x14ac:dyDescent="0.2">
      <c r="A47" s="126"/>
      <c r="B47" s="126"/>
      <c r="C47" s="126"/>
      <c r="D47" s="126"/>
      <c r="E47" s="126"/>
      <c r="F47" s="126"/>
      <c r="G47" s="126"/>
    </row>
    <row r="48" spans="1:7" ht="12.75" x14ac:dyDescent="0.2">
      <c r="A48" s="126"/>
      <c r="B48" s="126"/>
      <c r="C48" s="126"/>
      <c r="D48" s="126"/>
      <c r="E48" s="126"/>
      <c r="F48" s="126"/>
      <c r="G48" s="126"/>
    </row>
    <row r="49" spans="1:7" ht="12.75" x14ac:dyDescent="0.2">
      <c r="A49" s="36" t="s">
        <v>33</v>
      </c>
      <c r="B49" s="126"/>
      <c r="C49" s="126"/>
      <c r="D49" s="126"/>
      <c r="E49" s="378" t="s">
        <v>34</v>
      </c>
      <c r="F49" s="378"/>
      <c r="G49" s="378"/>
    </row>
    <row r="50" spans="1:7" ht="25.5" x14ac:dyDescent="0.2">
      <c r="A50" s="36" t="s">
        <v>35</v>
      </c>
      <c r="B50" s="126"/>
      <c r="C50" s="126"/>
      <c r="D50" s="126"/>
      <c r="E50" s="369" t="s">
        <v>467</v>
      </c>
      <c r="F50" s="369"/>
      <c r="G50" s="369"/>
    </row>
    <row r="51" spans="1:7" ht="12.75" x14ac:dyDescent="0.2">
      <c r="A51" s="126"/>
      <c r="B51" s="126"/>
      <c r="C51" s="126"/>
      <c r="D51" s="126"/>
      <c r="E51" s="369"/>
      <c r="F51" s="369"/>
      <c r="G51" s="369"/>
    </row>
  </sheetData>
  <sheetProtection formatCells="0" formatColumns="0" formatRows="0" autoFilter="0"/>
  <mergeCells count="4">
    <mergeCell ref="A1:G1"/>
    <mergeCell ref="G2:G3"/>
    <mergeCell ref="E49:G49"/>
    <mergeCell ref="E50:G51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6:G42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topLeftCell="A9" workbookViewId="0">
      <selection activeCell="C40" sqref="C40"/>
    </sheetView>
  </sheetViews>
  <sheetFormatPr baseColWidth="10" defaultColWidth="10.28515625" defaultRowHeight="11.25" x14ac:dyDescent="0.2"/>
  <cols>
    <col min="1" max="1" width="30.28515625" style="6" customWidth="1"/>
    <col min="2" max="2" width="22.85546875" style="6" customWidth="1"/>
    <col min="3" max="3" width="17.85546875" style="6" customWidth="1"/>
    <col min="4" max="4" width="18.5703125" style="6" customWidth="1"/>
    <col min="5" max="16384" width="10.28515625" style="6"/>
  </cols>
  <sheetData>
    <row r="1" spans="1:5" ht="46.5" customHeight="1" x14ac:dyDescent="0.2">
      <c r="A1" s="431" t="s">
        <v>428</v>
      </c>
      <c r="B1" s="432"/>
      <c r="C1" s="432"/>
      <c r="D1" s="433"/>
      <c r="E1" s="100"/>
    </row>
    <row r="2" spans="1:5" ht="12.75" x14ac:dyDescent="0.2">
      <c r="A2" s="157"/>
      <c r="B2" s="157"/>
      <c r="C2" s="157"/>
      <c r="D2" s="157"/>
      <c r="E2" s="100"/>
    </row>
    <row r="3" spans="1:5" ht="24.95" customHeight="1" x14ac:dyDescent="0.2">
      <c r="A3" s="434" t="s">
        <v>170</v>
      </c>
      <c r="B3" s="158" t="s">
        <v>171</v>
      </c>
      <c r="C3" s="158" t="s">
        <v>172</v>
      </c>
      <c r="D3" s="159" t="s">
        <v>173</v>
      </c>
      <c r="E3" s="100"/>
    </row>
    <row r="4" spans="1:5" ht="12.75" x14ac:dyDescent="0.2">
      <c r="A4" s="435"/>
      <c r="B4" s="159" t="s">
        <v>174</v>
      </c>
      <c r="C4" s="159" t="s">
        <v>175</v>
      </c>
      <c r="D4" s="159" t="s">
        <v>176</v>
      </c>
      <c r="E4" s="100"/>
    </row>
    <row r="5" spans="1:5" ht="15" customHeight="1" x14ac:dyDescent="0.2">
      <c r="A5" s="436" t="s">
        <v>177</v>
      </c>
      <c r="B5" s="437"/>
      <c r="C5" s="437"/>
      <c r="D5" s="438"/>
      <c r="E5" s="100"/>
    </row>
    <row r="6" spans="1:5" ht="12.75" x14ac:dyDescent="0.2">
      <c r="A6" s="160" t="s">
        <v>178</v>
      </c>
      <c r="B6" s="161"/>
      <c r="C6" s="161"/>
      <c r="D6" s="161"/>
      <c r="E6" s="100"/>
    </row>
    <row r="7" spans="1:5" ht="12.75" x14ac:dyDescent="0.2">
      <c r="A7" s="162"/>
      <c r="B7" s="161"/>
      <c r="C7" s="161"/>
      <c r="D7" s="161"/>
      <c r="E7" s="100"/>
    </row>
    <row r="8" spans="1:5" ht="12.75" x14ac:dyDescent="0.2">
      <c r="A8" s="162"/>
      <c r="B8" s="161"/>
      <c r="C8" s="161"/>
      <c r="D8" s="161"/>
      <c r="E8" s="100"/>
    </row>
    <row r="9" spans="1:5" ht="12.75" x14ac:dyDescent="0.2">
      <c r="A9" s="162"/>
      <c r="B9" s="163" t="s">
        <v>262</v>
      </c>
      <c r="C9" s="161"/>
      <c r="D9" s="161"/>
      <c r="E9" s="100"/>
    </row>
    <row r="10" spans="1:5" ht="12.75" x14ac:dyDescent="0.2">
      <c r="A10" s="162"/>
      <c r="B10" s="161"/>
      <c r="C10" s="161"/>
      <c r="D10" s="161"/>
      <c r="E10" s="100"/>
    </row>
    <row r="11" spans="1:5" ht="12.75" x14ac:dyDescent="0.2">
      <c r="A11" s="162"/>
      <c r="B11" s="161"/>
      <c r="C11" s="161"/>
      <c r="D11" s="161"/>
      <c r="E11" s="100"/>
    </row>
    <row r="12" spans="1:5" ht="12.75" x14ac:dyDescent="0.2">
      <c r="A12" s="162"/>
      <c r="B12" s="161"/>
      <c r="C12" s="161"/>
      <c r="D12" s="161"/>
      <c r="E12" s="100"/>
    </row>
    <row r="13" spans="1:5" ht="12.75" x14ac:dyDescent="0.2">
      <c r="A13" s="162"/>
      <c r="B13" s="161"/>
      <c r="C13" s="161"/>
      <c r="D13" s="161"/>
      <c r="E13" s="100"/>
    </row>
    <row r="14" spans="1:5" ht="12.75" x14ac:dyDescent="0.2">
      <c r="A14" s="162" t="s">
        <v>179</v>
      </c>
      <c r="B14" s="164">
        <v>0</v>
      </c>
      <c r="C14" s="164">
        <v>0</v>
      </c>
      <c r="D14" s="164">
        <v>0</v>
      </c>
      <c r="E14" s="100"/>
    </row>
    <row r="15" spans="1:5" ht="12.75" x14ac:dyDescent="0.2">
      <c r="A15" s="113"/>
      <c r="B15" s="165"/>
      <c r="C15" s="165"/>
      <c r="D15" s="165"/>
      <c r="E15" s="100"/>
    </row>
    <row r="16" spans="1:5" ht="15" customHeight="1" x14ac:dyDescent="0.2">
      <c r="A16" s="439" t="s">
        <v>180</v>
      </c>
      <c r="B16" s="440"/>
      <c r="C16" s="440"/>
      <c r="D16" s="441"/>
      <c r="E16" s="100"/>
    </row>
    <row r="17" spans="1:5" ht="12.75" x14ac:dyDescent="0.2">
      <c r="A17" s="160" t="s">
        <v>181</v>
      </c>
      <c r="B17" s="161"/>
      <c r="C17" s="161"/>
      <c r="D17" s="161"/>
      <c r="E17" s="100"/>
    </row>
    <row r="18" spans="1:5" ht="12.75" x14ac:dyDescent="0.2">
      <c r="A18" s="162"/>
      <c r="B18" s="161"/>
      <c r="C18" s="161"/>
      <c r="D18" s="161"/>
      <c r="E18" s="100"/>
    </row>
    <row r="19" spans="1:5" ht="12.75" x14ac:dyDescent="0.2">
      <c r="A19" s="162"/>
      <c r="B19" s="161"/>
      <c r="C19" s="161"/>
      <c r="D19" s="161"/>
      <c r="E19" s="100"/>
    </row>
    <row r="20" spans="1:5" ht="12.75" x14ac:dyDescent="0.2">
      <c r="A20" s="162"/>
      <c r="B20" s="161"/>
      <c r="C20" s="161"/>
      <c r="D20" s="161"/>
      <c r="E20" s="100"/>
    </row>
    <row r="21" spans="1:5" ht="12.75" x14ac:dyDescent="0.2">
      <c r="A21" s="162"/>
      <c r="B21" s="163" t="s">
        <v>262</v>
      </c>
      <c r="C21" s="161"/>
      <c r="D21" s="161"/>
      <c r="E21" s="100"/>
    </row>
    <row r="22" spans="1:5" ht="12.75" x14ac:dyDescent="0.2">
      <c r="A22" s="162"/>
      <c r="B22" s="161"/>
      <c r="C22" s="161"/>
      <c r="D22" s="161"/>
      <c r="E22" s="100"/>
    </row>
    <row r="23" spans="1:5" ht="12.75" x14ac:dyDescent="0.2">
      <c r="A23" s="162"/>
      <c r="B23" s="161"/>
      <c r="C23" s="161"/>
      <c r="D23" s="161"/>
      <c r="E23" s="100"/>
    </row>
    <row r="24" spans="1:5" ht="12.75" x14ac:dyDescent="0.2">
      <c r="A24" s="162"/>
      <c r="B24" s="161"/>
      <c r="C24" s="161"/>
      <c r="D24" s="161"/>
      <c r="E24" s="100"/>
    </row>
    <row r="25" spans="1:5" ht="12.75" x14ac:dyDescent="0.2">
      <c r="A25" s="162"/>
      <c r="B25" s="161"/>
      <c r="C25" s="161"/>
      <c r="D25" s="161"/>
      <c r="E25" s="100"/>
    </row>
    <row r="26" spans="1:5" ht="12.75" x14ac:dyDescent="0.2">
      <c r="A26" s="162"/>
      <c r="B26" s="161"/>
      <c r="C26" s="161"/>
      <c r="D26" s="161"/>
      <c r="E26" s="100"/>
    </row>
    <row r="27" spans="1:5" ht="12.75" x14ac:dyDescent="0.2">
      <c r="A27" s="162" t="s">
        <v>182</v>
      </c>
      <c r="B27" s="164">
        <v>0</v>
      </c>
      <c r="C27" s="164">
        <v>0</v>
      </c>
      <c r="D27" s="164">
        <v>0</v>
      </c>
      <c r="E27" s="100"/>
    </row>
    <row r="28" spans="1:5" ht="12.75" x14ac:dyDescent="0.2">
      <c r="A28" s="113"/>
      <c r="B28" s="165"/>
      <c r="C28" s="165"/>
      <c r="D28" s="165"/>
      <c r="E28" s="100"/>
    </row>
    <row r="29" spans="1:5" ht="12.75" x14ac:dyDescent="0.2">
      <c r="A29" s="166" t="s">
        <v>183</v>
      </c>
      <c r="B29" s="164">
        <v>0</v>
      </c>
      <c r="C29" s="164">
        <v>0</v>
      </c>
      <c r="D29" s="164">
        <v>0</v>
      </c>
      <c r="E29" s="100"/>
    </row>
    <row r="30" spans="1:5" ht="12.75" x14ac:dyDescent="0.2">
      <c r="A30" s="100"/>
      <c r="B30" s="100"/>
      <c r="C30" s="100"/>
      <c r="D30" s="100"/>
      <c r="E30" s="100"/>
    </row>
    <row r="31" spans="1:5" ht="12.75" x14ac:dyDescent="0.2">
      <c r="A31" s="100" t="s">
        <v>459</v>
      </c>
      <c r="B31" s="100"/>
      <c r="C31" s="100"/>
      <c r="D31" s="100"/>
      <c r="E31" s="100"/>
    </row>
    <row r="32" spans="1:5" ht="12.75" x14ac:dyDescent="0.2">
      <c r="A32" s="100" t="s">
        <v>458</v>
      </c>
      <c r="B32" s="100"/>
      <c r="C32" s="100"/>
      <c r="D32" s="100"/>
      <c r="E32" s="100"/>
    </row>
    <row r="33" spans="1:5" ht="12.75" x14ac:dyDescent="0.2">
      <c r="A33" s="100"/>
      <c r="B33" s="100"/>
      <c r="C33" s="100"/>
      <c r="D33" s="100"/>
      <c r="E33" s="100"/>
    </row>
    <row r="34" spans="1:5" ht="12.75" x14ac:dyDescent="0.2">
      <c r="A34" s="100"/>
      <c r="B34" s="100"/>
      <c r="C34" s="100"/>
      <c r="D34" s="100"/>
      <c r="E34" s="100"/>
    </row>
    <row r="35" spans="1:5" ht="12.75" x14ac:dyDescent="0.2">
      <c r="A35" s="100"/>
      <c r="B35" s="100"/>
      <c r="C35" s="100"/>
      <c r="D35" s="100"/>
      <c r="E35" s="100"/>
    </row>
    <row r="36" spans="1:5" ht="12.75" x14ac:dyDescent="0.2">
      <c r="A36" s="100"/>
      <c r="B36" s="100"/>
      <c r="C36" s="100"/>
      <c r="D36" s="100"/>
      <c r="E36" s="100"/>
    </row>
    <row r="37" spans="1:5" ht="11.25" customHeight="1" x14ac:dyDescent="0.2">
      <c r="A37" s="36" t="s">
        <v>33</v>
      </c>
      <c r="B37" s="100"/>
      <c r="C37" s="378" t="s">
        <v>34</v>
      </c>
      <c r="D37" s="378"/>
      <c r="E37" s="378"/>
    </row>
    <row r="38" spans="1:5" ht="26.25" customHeight="1" x14ac:dyDescent="0.2">
      <c r="A38" s="36" t="s">
        <v>35</v>
      </c>
      <c r="B38" s="100"/>
      <c r="C38" s="369" t="s">
        <v>467</v>
      </c>
      <c r="D38" s="369"/>
      <c r="E38" s="369"/>
    </row>
    <row r="39" spans="1:5" ht="12.75" x14ac:dyDescent="0.2">
      <c r="A39" s="100"/>
      <c r="B39" s="100"/>
      <c r="C39" s="369"/>
      <c r="D39" s="369"/>
      <c r="E39" s="36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topLeftCell="A26" workbookViewId="0">
      <selection activeCell="B40" sqref="B40"/>
    </sheetView>
  </sheetViews>
  <sheetFormatPr baseColWidth="10" defaultColWidth="11.42578125" defaultRowHeight="11.25" x14ac:dyDescent="0.2"/>
  <cols>
    <col min="1" max="1" width="40.7109375" style="6" customWidth="1"/>
    <col min="2" max="2" width="27.7109375" style="6" customWidth="1"/>
    <col min="3" max="3" width="22.28515625" style="6" customWidth="1"/>
    <col min="4" max="16384" width="11.42578125" style="6"/>
  </cols>
  <sheetData>
    <row r="1" spans="1:4" ht="45" customHeight="1" x14ac:dyDescent="0.2">
      <c r="A1" s="442" t="s">
        <v>429</v>
      </c>
      <c r="B1" s="442"/>
      <c r="C1" s="442"/>
      <c r="D1" s="100"/>
    </row>
    <row r="2" spans="1:4" ht="12.75" x14ac:dyDescent="0.2">
      <c r="A2" s="157"/>
      <c r="B2" s="157"/>
      <c r="C2" s="157"/>
      <c r="D2" s="100"/>
    </row>
    <row r="3" spans="1:4" ht="24.95" customHeight="1" x14ac:dyDescent="0.2">
      <c r="A3" s="159" t="s">
        <v>170</v>
      </c>
      <c r="B3" s="159" t="s">
        <v>6</v>
      </c>
      <c r="C3" s="159" t="s">
        <v>45</v>
      </c>
      <c r="D3" s="100"/>
    </row>
    <row r="4" spans="1:4" ht="15" customHeight="1" x14ac:dyDescent="0.2">
      <c r="A4" s="443" t="s">
        <v>177</v>
      </c>
      <c r="B4" s="443"/>
      <c r="C4" s="443"/>
      <c r="D4" s="100"/>
    </row>
    <row r="5" spans="1:4" ht="12.75" x14ac:dyDescent="0.2">
      <c r="A5" s="167" t="s">
        <v>178</v>
      </c>
      <c r="B5" s="168"/>
      <c r="C5" s="168"/>
      <c r="D5" s="100"/>
    </row>
    <row r="6" spans="1:4" ht="12.75" x14ac:dyDescent="0.2">
      <c r="A6" s="169"/>
      <c r="B6" s="168"/>
      <c r="C6" s="168"/>
      <c r="D6" s="100"/>
    </row>
    <row r="7" spans="1:4" ht="12.75" x14ac:dyDescent="0.2">
      <c r="A7" s="162" t="s">
        <v>184</v>
      </c>
      <c r="B7" s="161"/>
      <c r="C7" s="161"/>
      <c r="D7" s="100"/>
    </row>
    <row r="8" spans="1:4" ht="12.75" x14ac:dyDescent="0.2">
      <c r="A8" s="162"/>
      <c r="B8" s="161"/>
      <c r="C8" s="161"/>
      <c r="D8" s="100"/>
    </row>
    <row r="9" spans="1:4" ht="12.75" x14ac:dyDescent="0.2">
      <c r="A9" s="170" t="s">
        <v>262</v>
      </c>
      <c r="B9" s="161"/>
      <c r="C9" s="161"/>
      <c r="D9" s="100"/>
    </row>
    <row r="10" spans="1:4" ht="12.75" x14ac:dyDescent="0.2">
      <c r="A10" s="162"/>
      <c r="B10" s="161"/>
      <c r="C10" s="161"/>
      <c r="D10" s="100"/>
    </row>
    <row r="11" spans="1:4" ht="12.75" x14ac:dyDescent="0.2">
      <c r="A11" s="162"/>
      <c r="B11" s="161"/>
      <c r="C11" s="161"/>
      <c r="D11" s="100"/>
    </row>
    <row r="12" spans="1:4" ht="12.75" x14ac:dyDescent="0.2">
      <c r="A12" s="162"/>
      <c r="B12" s="161"/>
      <c r="C12" s="161"/>
      <c r="D12" s="100"/>
    </row>
    <row r="13" spans="1:4" ht="12.75" x14ac:dyDescent="0.2">
      <c r="A13" s="162"/>
      <c r="B13" s="161"/>
      <c r="C13" s="161"/>
      <c r="D13" s="100"/>
    </row>
    <row r="14" spans="1:4" ht="12.75" x14ac:dyDescent="0.2">
      <c r="A14" s="166" t="s">
        <v>185</v>
      </c>
      <c r="B14" s="164">
        <v>0</v>
      </c>
      <c r="C14" s="164">
        <v>0</v>
      </c>
      <c r="D14" s="100"/>
    </row>
    <row r="15" spans="1:4" ht="12.75" x14ac:dyDescent="0.2">
      <c r="A15" s="113"/>
      <c r="B15" s="165"/>
      <c r="C15" s="165"/>
      <c r="D15" s="100"/>
    </row>
    <row r="16" spans="1:4" ht="15" customHeight="1" x14ac:dyDescent="0.2">
      <c r="A16" s="444" t="s">
        <v>180</v>
      </c>
      <c r="B16" s="444"/>
      <c r="C16" s="444"/>
      <c r="D16" s="100"/>
    </row>
    <row r="17" spans="1:4" ht="12.75" x14ac:dyDescent="0.2">
      <c r="A17" s="160" t="s">
        <v>181</v>
      </c>
      <c r="B17" s="161"/>
      <c r="C17" s="161"/>
      <c r="D17" s="100"/>
    </row>
    <row r="18" spans="1:4" ht="12.75" x14ac:dyDescent="0.2">
      <c r="A18" s="171"/>
      <c r="B18" s="161"/>
      <c r="C18" s="161"/>
      <c r="D18" s="100"/>
    </row>
    <row r="19" spans="1:4" ht="12.75" x14ac:dyDescent="0.2">
      <c r="A19" s="171"/>
      <c r="B19" s="161"/>
      <c r="C19" s="161"/>
      <c r="D19" s="100"/>
    </row>
    <row r="20" spans="1:4" ht="12.75" x14ac:dyDescent="0.2">
      <c r="A20" s="171"/>
      <c r="B20" s="161"/>
      <c r="C20" s="161"/>
      <c r="D20" s="100"/>
    </row>
    <row r="21" spans="1:4" ht="12.75" x14ac:dyDescent="0.2">
      <c r="A21" s="170" t="s">
        <v>262</v>
      </c>
      <c r="B21" s="161"/>
      <c r="C21" s="161"/>
      <c r="D21" s="100"/>
    </row>
    <row r="22" spans="1:4" ht="12.75" x14ac:dyDescent="0.2">
      <c r="A22" s="171"/>
      <c r="B22" s="161"/>
      <c r="C22" s="161"/>
      <c r="D22" s="100"/>
    </row>
    <row r="23" spans="1:4" ht="12.75" x14ac:dyDescent="0.2">
      <c r="A23" s="171"/>
      <c r="B23" s="161"/>
      <c r="C23" s="161"/>
      <c r="D23" s="100"/>
    </row>
    <row r="24" spans="1:4" ht="12.75" x14ac:dyDescent="0.2">
      <c r="A24" s="171"/>
      <c r="B24" s="161"/>
      <c r="C24" s="161"/>
      <c r="D24" s="100"/>
    </row>
    <row r="25" spans="1:4" ht="12.75" x14ac:dyDescent="0.2">
      <c r="A25" s="171"/>
      <c r="B25" s="161"/>
      <c r="C25" s="161"/>
      <c r="D25" s="100"/>
    </row>
    <row r="26" spans="1:4" ht="12.75" x14ac:dyDescent="0.2">
      <c r="A26" s="166" t="s">
        <v>186</v>
      </c>
      <c r="B26" s="164">
        <v>0</v>
      </c>
      <c r="C26" s="164">
        <v>0</v>
      </c>
      <c r="D26" s="100"/>
    </row>
    <row r="27" spans="1:4" ht="12.75" x14ac:dyDescent="0.2">
      <c r="A27" s="113"/>
      <c r="B27" s="165"/>
      <c r="C27" s="165"/>
      <c r="D27" s="100"/>
    </row>
    <row r="28" spans="1:4" ht="12.75" x14ac:dyDescent="0.2">
      <c r="A28" s="172" t="s">
        <v>183</v>
      </c>
      <c r="B28" s="164">
        <v>0</v>
      </c>
      <c r="C28" s="164">
        <v>0</v>
      </c>
      <c r="D28" s="100"/>
    </row>
    <row r="29" spans="1:4" ht="12.75" x14ac:dyDescent="0.2">
      <c r="A29" s="100"/>
      <c r="B29" s="100"/>
      <c r="C29" s="100"/>
      <c r="D29" s="100"/>
    </row>
    <row r="30" spans="1:4" ht="12.75" x14ac:dyDescent="0.2">
      <c r="A30" s="100" t="s">
        <v>460</v>
      </c>
      <c r="B30" s="100"/>
      <c r="C30" s="100"/>
      <c r="D30" s="100"/>
    </row>
    <row r="31" spans="1:4" ht="12.75" x14ac:dyDescent="0.2">
      <c r="A31" s="100" t="s">
        <v>205</v>
      </c>
      <c r="B31" s="100"/>
      <c r="C31" s="100"/>
      <c r="D31" s="100"/>
    </row>
    <row r="32" spans="1:4" ht="12.75" x14ac:dyDescent="0.2">
      <c r="A32" s="100"/>
      <c r="B32" s="100"/>
      <c r="C32" s="100"/>
      <c r="D32" s="100"/>
    </row>
    <row r="33" spans="1:4" ht="12.75" x14ac:dyDescent="0.2">
      <c r="A33" s="100"/>
      <c r="B33" s="100"/>
      <c r="C33" s="100"/>
      <c r="D33" s="100"/>
    </row>
    <row r="34" spans="1:4" ht="12.75" x14ac:dyDescent="0.2">
      <c r="A34" s="100"/>
      <c r="B34" s="100"/>
      <c r="C34" s="100"/>
      <c r="D34" s="100"/>
    </row>
    <row r="35" spans="1:4" ht="12.75" x14ac:dyDescent="0.2">
      <c r="A35" s="100"/>
      <c r="B35" s="100"/>
      <c r="C35" s="100"/>
      <c r="D35" s="100"/>
    </row>
    <row r="36" spans="1:4" ht="12.75" x14ac:dyDescent="0.2">
      <c r="A36" s="100"/>
      <c r="B36" s="100"/>
      <c r="C36" s="100"/>
      <c r="D36" s="100"/>
    </row>
    <row r="37" spans="1:4" ht="11.25" customHeight="1" x14ac:dyDescent="0.2">
      <c r="A37" s="36" t="s">
        <v>33</v>
      </c>
      <c r="B37" s="378" t="s">
        <v>34</v>
      </c>
      <c r="C37" s="378"/>
      <c r="D37" s="378"/>
    </row>
    <row r="38" spans="1:4" ht="29.25" customHeight="1" x14ac:dyDescent="0.2">
      <c r="A38" s="36" t="s">
        <v>35</v>
      </c>
      <c r="B38" s="369" t="s">
        <v>467</v>
      </c>
      <c r="C38" s="369"/>
      <c r="D38" s="369"/>
    </row>
    <row r="39" spans="1:4" ht="12.75" x14ac:dyDescent="0.2">
      <c r="A39" s="100"/>
      <c r="B39" s="369"/>
      <c r="C39" s="369"/>
      <c r="D39" s="36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4A5B-6003-4C03-9358-B8DBE936BAEB}">
  <sheetPr>
    <pageSetUpPr fitToPage="1"/>
  </sheetPr>
  <dimension ref="A1:D51"/>
  <sheetViews>
    <sheetView showGridLines="0" topLeftCell="A21" zoomScaleNormal="100" workbookViewId="0">
      <selection activeCell="B52" sqref="B52"/>
    </sheetView>
  </sheetViews>
  <sheetFormatPr baseColWidth="10" defaultColWidth="11.42578125" defaultRowHeight="11.25" x14ac:dyDescent="0.2"/>
  <cols>
    <col min="1" max="1" width="44" style="7" customWidth="1"/>
    <col min="2" max="4" width="17.7109375" style="7" customWidth="1"/>
    <col min="5" max="16384" width="11.42578125" style="7"/>
  </cols>
  <sheetData>
    <row r="1" spans="1:4" ht="51.75" customHeight="1" x14ac:dyDescent="0.2">
      <c r="A1" s="445" t="s">
        <v>430</v>
      </c>
      <c r="B1" s="446"/>
      <c r="C1" s="446"/>
      <c r="D1" s="447"/>
    </row>
    <row r="2" spans="1:4" ht="25.5" x14ac:dyDescent="0.2">
      <c r="A2" s="173" t="s">
        <v>42</v>
      </c>
      <c r="B2" s="174" t="s">
        <v>187</v>
      </c>
      <c r="C2" s="174" t="s">
        <v>6</v>
      </c>
      <c r="D2" s="174" t="s">
        <v>188</v>
      </c>
    </row>
    <row r="3" spans="1:4" ht="12.75" x14ac:dyDescent="0.2">
      <c r="A3" s="175" t="s">
        <v>189</v>
      </c>
      <c r="B3" s="176">
        <f>SUM(B4:B13)</f>
        <v>115930238.38</v>
      </c>
      <c r="C3" s="177">
        <f t="shared" ref="C3:D3" si="0">SUM(C4:C13)</f>
        <v>125075162.91999999</v>
      </c>
      <c r="D3" s="178">
        <f t="shared" si="0"/>
        <v>125063783.60999998</v>
      </c>
    </row>
    <row r="4" spans="1:4" ht="12.75" x14ac:dyDescent="0.2">
      <c r="A4" s="179" t="s">
        <v>14</v>
      </c>
      <c r="B4" s="180">
        <v>0</v>
      </c>
      <c r="C4" s="180">
        <v>0</v>
      </c>
      <c r="D4" s="181">
        <v>0</v>
      </c>
    </row>
    <row r="5" spans="1:4" ht="12.75" x14ac:dyDescent="0.2">
      <c r="A5" s="179" t="s">
        <v>15</v>
      </c>
      <c r="B5" s="180">
        <v>0</v>
      </c>
      <c r="C5" s="180">
        <v>0</v>
      </c>
      <c r="D5" s="181">
        <v>0</v>
      </c>
    </row>
    <row r="6" spans="1:4" ht="12.75" x14ac:dyDescent="0.2">
      <c r="A6" s="179" t="s">
        <v>16</v>
      </c>
      <c r="B6" s="180">
        <v>0</v>
      </c>
      <c r="C6" s="180">
        <v>0</v>
      </c>
      <c r="D6" s="181">
        <v>0</v>
      </c>
    </row>
    <row r="7" spans="1:4" ht="12.75" x14ac:dyDescent="0.2">
      <c r="A7" s="179" t="s">
        <v>17</v>
      </c>
      <c r="B7" s="180">
        <v>0</v>
      </c>
      <c r="C7" s="180">
        <v>0</v>
      </c>
      <c r="D7" s="181">
        <v>0</v>
      </c>
    </row>
    <row r="8" spans="1:4" ht="12.75" x14ac:dyDescent="0.2">
      <c r="A8" s="179" t="s">
        <v>18</v>
      </c>
      <c r="B8" s="180">
        <v>0</v>
      </c>
      <c r="C8" s="180">
        <v>0</v>
      </c>
      <c r="D8" s="181">
        <v>0</v>
      </c>
    </row>
    <row r="9" spans="1:4" ht="12.75" x14ac:dyDescent="0.2">
      <c r="A9" s="179" t="s">
        <v>19</v>
      </c>
      <c r="B9" s="180">
        <v>0</v>
      </c>
      <c r="C9" s="180">
        <v>0</v>
      </c>
      <c r="D9" s="181">
        <v>0</v>
      </c>
    </row>
    <row r="10" spans="1:4" ht="12.75" x14ac:dyDescent="0.2">
      <c r="A10" s="179" t="s">
        <v>190</v>
      </c>
      <c r="B10" s="180">
        <v>16646093</v>
      </c>
      <c r="C10" s="182">
        <v>14563510.1</v>
      </c>
      <c r="D10" s="183">
        <v>14552130.789999999</v>
      </c>
    </row>
    <row r="11" spans="1:4" ht="12.75" x14ac:dyDescent="0.2">
      <c r="A11" s="179" t="s">
        <v>108</v>
      </c>
      <c r="B11" s="180">
        <v>49374691</v>
      </c>
      <c r="C11" s="182">
        <v>56296193.439999998</v>
      </c>
      <c r="D11" s="183">
        <v>56296193.439999998</v>
      </c>
    </row>
    <row r="12" spans="1:4" ht="12.75" x14ac:dyDescent="0.2">
      <c r="A12" s="179" t="s">
        <v>76</v>
      </c>
      <c r="B12" s="180">
        <v>49909454.380000003</v>
      </c>
      <c r="C12" s="182">
        <v>54215459.380000003</v>
      </c>
      <c r="D12" s="183">
        <v>54215459.380000003</v>
      </c>
    </row>
    <row r="13" spans="1:4" ht="12.75" x14ac:dyDescent="0.2">
      <c r="A13" s="179" t="s">
        <v>23</v>
      </c>
      <c r="B13" s="180">
        <v>0</v>
      </c>
      <c r="C13" s="182">
        <v>0</v>
      </c>
      <c r="D13" s="183">
        <v>0</v>
      </c>
    </row>
    <row r="14" spans="1:4" ht="12.75" x14ac:dyDescent="0.2">
      <c r="A14" s="184" t="s">
        <v>191</v>
      </c>
      <c r="B14" s="185">
        <f>SUM(B15:B23)</f>
        <v>115930238.38000001</v>
      </c>
      <c r="C14" s="186">
        <f>SUM(C15:C23)</f>
        <v>115050691.13</v>
      </c>
      <c r="D14" s="187">
        <f>SUM(D15:D23)</f>
        <v>112392853.14</v>
      </c>
    </row>
    <row r="15" spans="1:4" ht="12.75" x14ac:dyDescent="0.2">
      <c r="A15" s="179" t="s">
        <v>48</v>
      </c>
      <c r="B15" s="188">
        <v>91940558.180000007</v>
      </c>
      <c r="C15" s="182">
        <v>83071135.620000005</v>
      </c>
      <c r="D15" s="183">
        <v>83071135.620000005</v>
      </c>
    </row>
    <row r="16" spans="1:4" ht="12.75" x14ac:dyDescent="0.2">
      <c r="A16" s="179" t="s">
        <v>56</v>
      </c>
      <c r="B16" s="188">
        <v>2566998.7000000002</v>
      </c>
      <c r="C16" s="182">
        <v>2849975.55</v>
      </c>
      <c r="D16" s="183">
        <v>1942625.38</v>
      </c>
    </row>
    <row r="17" spans="1:4" ht="12.75" x14ac:dyDescent="0.2">
      <c r="A17" s="179" t="s">
        <v>66</v>
      </c>
      <c r="B17" s="188">
        <v>19724807.5</v>
      </c>
      <c r="C17" s="182">
        <v>24435898.66</v>
      </c>
      <c r="D17" s="183">
        <v>23626826.010000002</v>
      </c>
    </row>
    <row r="18" spans="1:4" ht="12.75" x14ac:dyDescent="0.2">
      <c r="A18" s="179" t="s">
        <v>76</v>
      </c>
      <c r="B18" s="188">
        <v>1536874</v>
      </c>
      <c r="C18" s="182">
        <v>2181944.94</v>
      </c>
      <c r="D18" s="183">
        <v>2139066.44</v>
      </c>
    </row>
    <row r="19" spans="1:4" ht="12.75" x14ac:dyDescent="0.2">
      <c r="A19" s="179" t="s">
        <v>86</v>
      </c>
      <c r="B19" s="188">
        <v>161000</v>
      </c>
      <c r="C19" s="182">
        <v>1797901.53</v>
      </c>
      <c r="D19" s="183">
        <v>899364.86</v>
      </c>
    </row>
    <row r="20" spans="1:4" ht="12.75" x14ac:dyDescent="0.2">
      <c r="A20" s="179" t="s">
        <v>96</v>
      </c>
      <c r="B20" s="188">
        <v>0</v>
      </c>
      <c r="C20" s="188">
        <v>713834.83</v>
      </c>
      <c r="D20" s="189">
        <v>713834.83</v>
      </c>
    </row>
    <row r="21" spans="1:4" ht="12.75" x14ac:dyDescent="0.2">
      <c r="A21" s="179" t="s">
        <v>100</v>
      </c>
      <c r="B21" s="188">
        <v>0</v>
      </c>
      <c r="C21" s="188">
        <v>0</v>
      </c>
      <c r="D21" s="189">
        <v>0</v>
      </c>
    </row>
    <row r="22" spans="1:4" ht="12.75" x14ac:dyDescent="0.2">
      <c r="A22" s="179" t="s">
        <v>192</v>
      </c>
      <c r="B22" s="188">
        <v>0</v>
      </c>
      <c r="C22" s="188">
        <v>0</v>
      </c>
      <c r="D22" s="189">
        <v>0</v>
      </c>
    </row>
    <row r="23" spans="1:4" ht="12.75" x14ac:dyDescent="0.2">
      <c r="A23" s="179" t="s">
        <v>112</v>
      </c>
      <c r="B23" s="188">
        <v>0</v>
      </c>
      <c r="C23" s="188">
        <v>0</v>
      </c>
      <c r="D23" s="189">
        <v>0</v>
      </c>
    </row>
    <row r="24" spans="1:4" ht="12.75" x14ac:dyDescent="0.2">
      <c r="A24" s="190" t="s">
        <v>193</v>
      </c>
      <c r="B24" s="191">
        <f>B3-B14</f>
        <v>0</v>
      </c>
      <c r="C24" s="191">
        <f>C3-C14</f>
        <v>10024471.789999992</v>
      </c>
      <c r="D24" s="192">
        <f>D3-D14</f>
        <v>12670930.469999984</v>
      </c>
    </row>
    <row r="25" spans="1:4" ht="12.75" x14ac:dyDescent="0.2">
      <c r="A25" s="193"/>
      <c r="B25" s="194"/>
      <c r="C25" s="194"/>
      <c r="D25" s="194"/>
    </row>
    <row r="26" spans="1:4" ht="25.5" x14ac:dyDescent="0.2">
      <c r="A26" s="173" t="s">
        <v>42</v>
      </c>
      <c r="B26" s="174" t="s">
        <v>187</v>
      </c>
      <c r="C26" s="174" t="s">
        <v>6</v>
      </c>
      <c r="D26" s="174" t="s">
        <v>188</v>
      </c>
    </row>
    <row r="27" spans="1:4" ht="12.75" x14ac:dyDescent="0.2">
      <c r="A27" s="195" t="s">
        <v>194</v>
      </c>
      <c r="B27" s="176">
        <f>SUM(B28:B34)</f>
        <v>0</v>
      </c>
      <c r="C27" s="176">
        <f>SUM(C28:C34)</f>
        <v>5168530.9799999995</v>
      </c>
      <c r="D27" s="176">
        <f>SUM(D28:D34)</f>
        <v>7377762.7699999996</v>
      </c>
    </row>
    <row r="28" spans="1:4" ht="12.75" x14ac:dyDescent="0.2">
      <c r="A28" s="196" t="s">
        <v>195</v>
      </c>
      <c r="B28" s="197">
        <v>0</v>
      </c>
      <c r="C28" s="197">
        <v>-122172.9</v>
      </c>
      <c r="D28" s="198">
        <v>-122172.9</v>
      </c>
    </row>
    <row r="29" spans="1:4" ht="12.75" x14ac:dyDescent="0.2">
      <c r="A29" s="196" t="s">
        <v>196</v>
      </c>
      <c r="B29" s="197">
        <v>0</v>
      </c>
      <c r="C29" s="197">
        <v>0</v>
      </c>
      <c r="D29" s="198">
        <v>0</v>
      </c>
    </row>
    <row r="30" spans="1:4" ht="12.75" x14ac:dyDescent="0.2">
      <c r="A30" s="196" t="s">
        <v>197</v>
      </c>
      <c r="B30" s="197">
        <v>0</v>
      </c>
      <c r="C30" s="197">
        <v>0</v>
      </c>
      <c r="D30" s="198">
        <v>0</v>
      </c>
    </row>
    <row r="31" spans="1:4" ht="12.75" x14ac:dyDescent="0.2">
      <c r="A31" s="196" t="s">
        <v>198</v>
      </c>
      <c r="B31" s="197">
        <v>0</v>
      </c>
      <c r="C31" s="197">
        <v>3927919.17</v>
      </c>
      <c r="D31" s="198">
        <v>5588632.4800000004</v>
      </c>
    </row>
    <row r="32" spans="1:4" ht="12.75" x14ac:dyDescent="0.2">
      <c r="A32" s="196" t="s">
        <v>199</v>
      </c>
      <c r="B32" s="197">
        <v>0</v>
      </c>
      <c r="C32" s="197">
        <v>1400784.66</v>
      </c>
      <c r="D32" s="198">
        <v>1891803.14</v>
      </c>
    </row>
    <row r="33" spans="1:4" ht="12.75" x14ac:dyDescent="0.2">
      <c r="A33" s="196" t="s">
        <v>200</v>
      </c>
      <c r="B33" s="199">
        <v>0</v>
      </c>
      <c r="C33" s="197">
        <v>0</v>
      </c>
      <c r="D33" s="198">
        <v>0</v>
      </c>
    </row>
    <row r="34" spans="1:4" ht="12.75" x14ac:dyDescent="0.2">
      <c r="A34" s="200" t="s">
        <v>201</v>
      </c>
      <c r="B34" s="199">
        <v>0</v>
      </c>
      <c r="C34" s="197">
        <v>-37999.949999999997</v>
      </c>
      <c r="D34" s="198">
        <v>19500.05</v>
      </c>
    </row>
    <row r="35" spans="1:4" ht="12.75" x14ac:dyDescent="0.2">
      <c r="A35" s="201" t="s">
        <v>202</v>
      </c>
      <c r="B35" s="202">
        <f>SUM(B36:B38)</f>
        <v>0</v>
      </c>
      <c r="C35" s="202">
        <f>SUM(C36:C38)</f>
        <v>4855940.8099999996</v>
      </c>
      <c r="D35" s="203">
        <f>SUM(D36:D38)</f>
        <v>5293167.7</v>
      </c>
    </row>
    <row r="36" spans="1:4" ht="12.75" x14ac:dyDescent="0.2">
      <c r="A36" s="200" t="s">
        <v>199</v>
      </c>
      <c r="B36" s="199">
        <v>0</v>
      </c>
      <c r="C36" s="197">
        <v>4855940.8099999996</v>
      </c>
      <c r="D36" s="198">
        <v>5293167.7</v>
      </c>
    </row>
    <row r="37" spans="1:4" ht="12.75" x14ac:dyDescent="0.2">
      <c r="A37" s="200" t="s">
        <v>200</v>
      </c>
      <c r="B37" s="199">
        <v>0</v>
      </c>
      <c r="C37" s="197">
        <v>0</v>
      </c>
      <c r="D37" s="198">
        <v>0</v>
      </c>
    </row>
    <row r="38" spans="1:4" ht="12.75" x14ac:dyDescent="0.2">
      <c r="A38" s="200" t="s">
        <v>203</v>
      </c>
      <c r="B38" s="199">
        <v>0</v>
      </c>
      <c r="C38" s="197">
        <v>0</v>
      </c>
      <c r="D38" s="198">
        <v>0</v>
      </c>
    </row>
    <row r="39" spans="1:4" ht="12.75" x14ac:dyDescent="0.2">
      <c r="A39" s="204" t="s">
        <v>193</v>
      </c>
      <c r="B39" s="205">
        <f>B27+B35</f>
        <v>0</v>
      </c>
      <c r="C39" s="205">
        <f>C27+C35</f>
        <v>10024471.789999999</v>
      </c>
      <c r="D39" s="206">
        <f t="shared" ref="D39" si="1">D27+D35</f>
        <v>12670930.469999999</v>
      </c>
    </row>
    <row r="40" spans="1:4" ht="12.75" x14ac:dyDescent="0.2">
      <c r="A40" s="207"/>
      <c r="B40" s="207"/>
      <c r="C40" s="207"/>
      <c r="D40" s="207"/>
    </row>
    <row r="41" spans="1:4" ht="12.75" x14ac:dyDescent="0.2">
      <c r="A41" s="207" t="s">
        <v>204</v>
      </c>
      <c r="B41" s="207"/>
      <c r="C41" s="207"/>
      <c r="D41" s="207"/>
    </row>
    <row r="42" spans="1:4" ht="12.75" x14ac:dyDescent="0.2">
      <c r="A42" s="207" t="s">
        <v>205</v>
      </c>
      <c r="B42" s="207"/>
      <c r="C42" s="207"/>
      <c r="D42" s="207"/>
    </row>
    <row r="43" spans="1:4" ht="12.75" x14ac:dyDescent="0.2">
      <c r="A43" s="207"/>
      <c r="B43" s="207"/>
      <c r="C43" s="207"/>
      <c r="D43" s="207"/>
    </row>
    <row r="44" spans="1:4" ht="12.75" x14ac:dyDescent="0.2">
      <c r="A44" s="207"/>
      <c r="B44" s="207"/>
      <c r="C44" s="207"/>
      <c r="D44" s="207"/>
    </row>
    <row r="45" spans="1:4" ht="12.75" x14ac:dyDescent="0.2">
      <c r="A45" s="207"/>
      <c r="B45" s="207"/>
      <c r="C45" s="207"/>
      <c r="D45" s="207"/>
    </row>
    <row r="46" spans="1:4" ht="12.75" x14ac:dyDescent="0.2">
      <c r="A46" s="207"/>
      <c r="B46" s="207"/>
      <c r="C46" s="207"/>
      <c r="D46" s="207"/>
    </row>
    <row r="47" spans="1:4" ht="12.75" x14ac:dyDescent="0.2">
      <c r="A47" s="207"/>
      <c r="B47" s="207"/>
      <c r="C47" s="207"/>
      <c r="D47" s="207"/>
    </row>
    <row r="48" spans="1:4" ht="12.75" x14ac:dyDescent="0.2">
      <c r="A48" s="207"/>
      <c r="B48" s="207"/>
      <c r="C48" s="207"/>
      <c r="D48" s="207"/>
    </row>
    <row r="49" spans="1:4" ht="11.25" customHeight="1" x14ac:dyDescent="0.2">
      <c r="A49" s="36" t="s">
        <v>33</v>
      </c>
      <c r="B49" s="378" t="s">
        <v>34</v>
      </c>
      <c r="C49" s="378"/>
      <c r="D49" s="378"/>
    </row>
    <row r="50" spans="1:4" ht="24" customHeight="1" x14ac:dyDescent="0.2">
      <c r="A50" s="36" t="s">
        <v>35</v>
      </c>
      <c r="B50" s="369" t="s">
        <v>467</v>
      </c>
      <c r="C50" s="369"/>
      <c r="D50" s="369"/>
    </row>
    <row r="51" spans="1:4" ht="12.75" x14ac:dyDescent="0.2">
      <c r="A51" s="207"/>
      <c r="B51" s="369"/>
      <c r="C51" s="369"/>
      <c r="D51" s="369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A35D7-5D7C-4F5F-831B-D082CBE3EE7E}">
  <sheetPr>
    <tabColor rgb="FFFFFF00"/>
    <pageSetUpPr fitToPage="1"/>
  </sheetPr>
  <dimension ref="A1:I46"/>
  <sheetViews>
    <sheetView showGridLines="0" topLeftCell="A17" zoomScaleNormal="100" zoomScaleSheetLayoutView="90" workbookViewId="0">
      <selection activeCell="E47" sqref="E47"/>
    </sheetView>
  </sheetViews>
  <sheetFormatPr baseColWidth="10" defaultColWidth="11.42578125" defaultRowHeight="11.25" x14ac:dyDescent="0.2"/>
  <cols>
    <col min="1" max="1" width="62.42578125" style="8" customWidth="1"/>
    <col min="2" max="2" width="15.7109375" style="8" customWidth="1"/>
    <col min="3" max="3" width="18.7109375" style="8" customWidth="1"/>
    <col min="4" max="4" width="15.7109375" style="8" customWidth="1"/>
    <col min="5" max="7" width="15.7109375" style="9" customWidth="1"/>
    <col min="8" max="16384" width="11.42578125" style="8"/>
  </cols>
  <sheetData>
    <row r="1" spans="1:9" ht="47.25" customHeight="1" x14ac:dyDescent="0.2">
      <c r="A1" s="448" t="s">
        <v>431</v>
      </c>
      <c r="B1" s="449"/>
      <c r="C1" s="449"/>
      <c r="D1" s="449"/>
      <c r="E1" s="449"/>
      <c r="F1" s="449"/>
      <c r="G1" s="450"/>
    </row>
    <row r="2" spans="1:9" ht="14.45" customHeight="1" x14ac:dyDescent="0.2">
      <c r="A2" s="132"/>
      <c r="B2" s="416" t="s">
        <v>40</v>
      </c>
      <c r="C2" s="417"/>
      <c r="D2" s="417"/>
      <c r="E2" s="417"/>
      <c r="F2" s="418"/>
      <c r="G2" s="414" t="s">
        <v>41</v>
      </c>
    </row>
    <row r="3" spans="1:9" ht="25.5" x14ac:dyDescent="0.2">
      <c r="A3" s="136" t="s">
        <v>42</v>
      </c>
      <c r="B3" s="208" t="s">
        <v>43</v>
      </c>
      <c r="C3" s="102" t="s">
        <v>44</v>
      </c>
      <c r="D3" s="102" t="s">
        <v>5</v>
      </c>
      <c r="E3" s="102" t="s">
        <v>6</v>
      </c>
      <c r="F3" s="209" t="s">
        <v>45</v>
      </c>
      <c r="G3" s="415"/>
    </row>
    <row r="4" spans="1:9" ht="12.75" x14ac:dyDescent="0.2">
      <c r="A4" s="137"/>
      <c r="B4" s="103">
        <v>1</v>
      </c>
      <c r="C4" s="103">
        <v>2</v>
      </c>
      <c r="D4" s="103" t="s">
        <v>46</v>
      </c>
      <c r="E4" s="103">
        <v>4</v>
      </c>
      <c r="F4" s="103">
        <v>5</v>
      </c>
      <c r="G4" s="103" t="s">
        <v>47</v>
      </c>
    </row>
    <row r="5" spans="1:9" ht="12.75" x14ac:dyDescent="0.2">
      <c r="A5" s="210"/>
      <c r="B5" s="211"/>
      <c r="C5" s="211"/>
      <c r="D5" s="211"/>
      <c r="E5" s="211"/>
      <c r="F5" s="211"/>
      <c r="G5" s="211"/>
    </row>
    <row r="6" spans="1:9" ht="12.75" x14ac:dyDescent="0.2">
      <c r="A6" s="212" t="s">
        <v>206</v>
      </c>
      <c r="B6" s="213">
        <f>B10+B19+B7+B23+B26+B31+B33+B34+B35</f>
        <v>115930238.38</v>
      </c>
      <c r="C6" s="213">
        <f t="shared" ref="C6:G6" si="0">C10+C19+C7+C23+C26+C31+C33+C34+C35</f>
        <v>9981154.870000001</v>
      </c>
      <c r="D6" s="213">
        <f t="shared" si="0"/>
        <v>125911393.24999999</v>
      </c>
      <c r="E6" s="213">
        <f t="shared" si="0"/>
        <v>115050691.13</v>
      </c>
      <c r="F6" s="213">
        <f t="shared" si="0"/>
        <v>112392853.14000002</v>
      </c>
      <c r="G6" s="213">
        <f t="shared" si="0"/>
        <v>10860702.119999992</v>
      </c>
    </row>
    <row r="7" spans="1:9" ht="12.75" x14ac:dyDescent="0.2">
      <c r="A7" s="214" t="s">
        <v>207</v>
      </c>
      <c r="B7" s="215">
        <f>B8</f>
        <v>908666.36</v>
      </c>
      <c r="C7" s="215">
        <f t="shared" ref="C7:G7" si="1">C8</f>
        <v>2098239.9900000002</v>
      </c>
      <c r="D7" s="215">
        <f t="shared" si="1"/>
        <v>3006906.35</v>
      </c>
      <c r="E7" s="215">
        <f t="shared" si="1"/>
        <v>2974211</v>
      </c>
      <c r="F7" s="215">
        <f t="shared" si="1"/>
        <v>2974211</v>
      </c>
      <c r="G7" s="215">
        <f t="shared" si="1"/>
        <v>32695.350000000093</v>
      </c>
    </row>
    <row r="8" spans="1:9" ht="12.75" x14ac:dyDescent="0.2">
      <c r="A8" s="216" t="s">
        <v>208</v>
      </c>
      <c r="B8" s="109">
        <v>908666.36</v>
      </c>
      <c r="C8" s="109">
        <v>2098239.9900000002</v>
      </c>
      <c r="D8" s="109">
        <f>B8+C8</f>
        <v>3006906.35</v>
      </c>
      <c r="E8" s="109">
        <v>2974211</v>
      </c>
      <c r="F8" s="109">
        <v>2974211</v>
      </c>
      <c r="G8" s="109">
        <f>D8-E8</f>
        <v>32695.350000000093</v>
      </c>
    </row>
    <row r="9" spans="1:9" ht="12.75" x14ac:dyDescent="0.2">
      <c r="A9" s="216" t="s">
        <v>209</v>
      </c>
      <c r="B9" s="109">
        <v>0</v>
      </c>
      <c r="C9" s="109">
        <v>0</v>
      </c>
      <c r="D9" s="109">
        <v>0</v>
      </c>
      <c r="E9" s="109">
        <v>0</v>
      </c>
      <c r="F9" s="109">
        <v>0</v>
      </c>
      <c r="G9" s="109">
        <v>0</v>
      </c>
    </row>
    <row r="10" spans="1:9" ht="12.75" x14ac:dyDescent="0.2">
      <c r="A10" s="214" t="s">
        <v>210</v>
      </c>
      <c r="B10" s="217">
        <f>SUM(B11:B18)</f>
        <v>84482861.829999998</v>
      </c>
      <c r="C10" s="217">
        <f>SUM(C11:C18)</f>
        <v>-5371128.7000000002</v>
      </c>
      <c r="D10" s="217">
        <f t="shared" ref="D10:G10" si="2">SUM(D11:D18)</f>
        <v>79111733.129999995</v>
      </c>
      <c r="E10" s="217">
        <f t="shared" si="2"/>
        <v>71225392.310000002</v>
      </c>
      <c r="F10" s="217">
        <f t="shared" si="2"/>
        <v>69449502.480000004</v>
      </c>
      <c r="G10" s="217">
        <f t="shared" si="2"/>
        <v>7886340.8199999947</v>
      </c>
    </row>
    <row r="11" spans="1:9" ht="12.75" x14ac:dyDescent="0.2">
      <c r="A11" s="216" t="s">
        <v>211</v>
      </c>
      <c r="B11" s="109">
        <v>67684566.349999994</v>
      </c>
      <c r="C11" s="109">
        <v>-1463618.43</v>
      </c>
      <c r="D11" s="109">
        <f>B11+C11</f>
        <v>66220947.919999994</v>
      </c>
      <c r="E11" s="109">
        <v>59582614.210000001</v>
      </c>
      <c r="F11" s="109">
        <v>57926089.590000004</v>
      </c>
      <c r="G11" s="109">
        <f>D11-E11</f>
        <v>6638333.7099999934</v>
      </c>
    </row>
    <row r="12" spans="1:9" ht="12.75" x14ac:dyDescent="0.2">
      <c r="A12" s="216" t="s">
        <v>212</v>
      </c>
      <c r="B12" s="109">
        <v>0</v>
      </c>
      <c r="C12" s="109">
        <v>0</v>
      </c>
      <c r="D12" s="109">
        <v>0</v>
      </c>
      <c r="E12" s="109">
        <v>0</v>
      </c>
      <c r="F12" s="109">
        <v>0</v>
      </c>
      <c r="G12" s="109">
        <f t="shared" ref="G12:G13" si="3">D12-E12</f>
        <v>0</v>
      </c>
      <c r="H12" s="9"/>
      <c r="I12" s="9"/>
    </row>
    <row r="13" spans="1:9" ht="12.75" x14ac:dyDescent="0.2">
      <c r="A13" s="216" t="s">
        <v>213</v>
      </c>
      <c r="B13" s="109">
        <v>16798295.48</v>
      </c>
      <c r="C13" s="109">
        <v>-3907510.27</v>
      </c>
      <c r="D13" s="109">
        <f>B13+C13</f>
        <v>12890785.210000001</v>
      </c>
      <c r="E13" s="109">
        <v>11642778.1</v>
      </c>
      <c r="F13" s="109">
        <v>11523412.890000001</v>
      </c>
      <c r="G13" s="109">
        <f t="shared" si="3"/>
        <v>1248007.1100000013</v>
      </c>
    </row>
    <row r="14" spans="1:9" ht="12.75" x14ac:dyDescent="0.2">
      <c r="A14" s="216" t="s">
        <v>214</v>
      </c>
      <c r="B14" s="109">
        <v>0</v>
      </c>
      <c r="C14" s="109">
        <v>0</v>
      </c>
      <c r="D14" s="109">
        <v>0</v>
      </c>
      <c r="E14" s="109">
        <v>0</v>
      </c>
      <c r="F14" s="109">
        <v>0</v>
      </c>
      <c r="G14" s="109">
        <v>0</v>
      </c>
    </row>
    <row r="15" spans="1:9" ht="12.75" x14ac:dyDescent="0.2">
      <c r="A15" s="216" t="s">
        <v>215</v>
      </c>
      <c r="B15" s="109">
        <v>0</v>
      </c>
      <c r="C15" s="109">
        <v>0</v>
      </c>
      <c r="D15" s="109">
        <v>0</v>
      </c>
      <c r="E15" s="109">
        <v>0</v>
      </c>
      <c r="F15" s="109">
        <v>0</v>
      </c>
      <c r="G15" s="109">
        <v>0</v>
      </c>
    </row>
    <row r="16" spans="1:9" ht="12.75" x14ac:dyDescent="0.2">
      <c r="A16" s="216" t="s">
        <v>216</v>
      </c>
      <c r="B16" s="109">
        <v>0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</row>
    <row r="17" spans="1:7" ht="12.75" x14ac:dyDescent="0.2">
      <c r="A17" s="216" t="s">
        <v>217</v>
      </c>
      <c r="B17" s="109">
        <v>0</v>
      </c>
      <c r="C17" s="109">
        <v>0</v>
      </c>
      <c r="D17" s="109">
        <v>0</v>
      </c>
      <c r="E17" s="109">
        <v>0</v>
      </c>
      <c r="F17" s="109">
        <v>0</v>
      </c>
      <c r="G17" s="109">
        <v>0</v>
      </c>
    </row>
    <row r="18" spans="1:7" ht="12.75" x14ac:dyDescent="0.2">
      <c r="A18" s="216" t="s">
        <v>218</v>
      </c>
      <c r="B18" s="109">
        <v>0</v>
      </c>
      <c r="C18" s="109">
        <v>0</v>
      </c>
      <c r="D18" s="109">
        <v>0</v>
      </c>
      <c r="E18" s="109">
        <v>0</v>
      </c>
      <c r="F18" s="109">
        <v>0</v>
      </c>
      <c r="G18" s="109">
        <v>0</v>
      </c>
    </row>
    <row r="19" spans="1:7" ht="12.75" x14ac:dyDescent="0.2">
      <c r="A19" s="214" t="s">
        <v>219</v>
      </c>
      <c r="B19" s="217">
        <f>SUM(B20:B22)</f>
        <v>30538710.190000001</v>
      </c>
      <c r="C19" s="217">
        <f t="shared" ref="C19:G19" si="4">SUM(C20:C22)</f>
        <v>13254043.58</v>
      </c>
      <c r="D19" s="217">
        <f t="shared" si="4"/>
        <v>43792753.769999996</v>
      </c>
      <c r="E19" s="217">
        <f t="shared" si="4"/>
        <v>40851087.82</v>
      </c>
      <c r="F19" s="217">
        <f t="shared" si="4"/>
        <v>39969139.660000004</v>
      </c>
      <c r="G19" s="217">
        <f t="shared" si="4"/>
        <v>2941665.9499999974</v>
      </c>
    </row>
    <row r="20" spans="1:7" ht="12.75" x14ac:dyDescent="0.2">
      <c r="A20" s="216" t="s">
        <v>220</v>
      </c>
      <c r="B20" s="109">
        <v>29130192.57</v>
      </c>
      <c r="C20" s="109">
        <v>13295770.84</v>
      </c>
      <c r="D20" s="109">
        <f>B20+C20</f>
        <v>42425963.409999996</v>
      </c>
      <c r="E20" s="109">
        <v>39565262.609999999</v>
      </c>
      <c r="F20" s="109">
        <v>38683314.450000003</v>
      </c>
      <c r="G20" s="109">
        <f t="shared" ref="G20:G21" si="5">D20-E20</f>
        <v>2860700.799999997</v>
      </c>
    </row>
    <row r="21" spans="1:7" ht="12.75" x14ac:dyDescent="0.2">
      <c r="A21" s="216" t="s">
        <v>221</v>
      </c>
      <c r="B21" s="109">
        <v>1408517.62</v>
      </c>
      <c r="C21" s="109">
        <v>-41727.26</v>
      </c>
      <c r="D21" s="109">
        <f>B21+C21</f>
        <v>1366790.36</v>
      </c>
      <c r="E21" s="109">
        <v>1285825.21</v>
      </c>
      <c r="F21" s="109">
        <v>1285825.21</v>
      </c>
      <c r="G21" s="109">
        <f t="shared" si="5"/>
        <v>80965.15000000014</v>
      </c>
    </row>
    <row r="22" spans="1:7" ht="12.75" x14ac:dyDescent="0.2">
      <c r="A22" s="216" t="s">
        <v>222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09">
        <v>0</v>
      </c>
    </row>
    <row r="23" spans="1:7" ht="12.75" x14ac:dyDescent="0.2">
      <c r="A23" s="214" t="s">
        <v>223</v>
      </c>
      <c r="B23" s="217">
        <v>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</row>
    <row r="24" spans="1:7" ht="12.75" x14ac:dyDescent="0.2">
      <c r="A24" s="216" t="s">
        <v>224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</row>
    <row r="25" spans="1:7" ht="12.75" x14ac:dyDescent="0.2">
      <c r="A25" s="216" t="s">
        <v>225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</row>
    <row r="26" spans="1:7" ht="12.75" x14ac:dyDescent="0.2">
      <c r="A26" s="214" t="s">
        <v>226</v>
      </c>
      <c r="B26" s="217">
        <v>0</v>
      </c>
      <c r="C26" s="217">
        <v>0</v>
      </c>
      <c r="D26" s="217">
        <v>0</v>
      </c>
      <c r="E26" s="217">
        <v>0</v>
      </c>
      <c r="F26" s="217">
        <v>0</v>
      </c>
      <c r="G26" s="217">
        <v>0</v>
      </c>
    </row>
    <row r="27" spans="1:7" ht="12.75" x14ac:dyDescent="0.2">
      <c r="A27" s="216" t="s">
        <v>227</v>
      </c>
      <c r="B27" s="218">
        <v>0</v>
      </c>
      <c r="C27" s="218">
        <v>0</v>
      </c>
      <c r="D27" s="218">
        <v>0</v>
      </c>
      <c r="E27" s="218">
        <v>0</v>
      </c>
      <c r="F27" s="218">
        <v>0</v>
      </c>
      <c r="G27" s="218">
        <v>0</v>
      </c>
    </row>
    <row r="28" spans="1:7" ht="12.75" x14ac:dyDescent="0.2">
      <c r="A28" s="216" t="s">
        <v>228</v>
      </c>
      <c r="B28" s="218">
        <v>0</v>
      </c>
      <c r="C28" s="218">
        <v>0</v>
      </c>
      <c r="D28" s="218">
        <v>0</v>
      </c>
      <c r="E28" s="218">
        <v>0</v>
      </c>
      <c r="F28" s="218">
        <v>0</v>
      </c>
      <c r="G28" s="218">
        <v>0</v>
      </c>
    </row>
    <row r="29" spans="1:7" ht="12.75" x14ac:dyDescent="0.2">
      <c r="A29" s="216" t="s">
        <v>229</v>
      </c>
      <c r="B29" s="218">
        <v>0</v>
      </c>
      <c r="C29" s="218">
        <v>0</v>
      </c>
      <c r="D29" s="218">
        <v>0</v>
      </c>
      <c r="E29" s="218">
        <v>0</v>
      </c>
      <c r="F29" s="218">
        <v>0</v>
      </c>
      <c r="G29" s="218">
        <v>0</v>
      </c>
    </row>
    <row r="30" spans="1:7" ht="12.75" x14ac:dyDescent="0.2">
      <c r="A30" s="216" t="s">
        <v>230</v>
      </c>
      <c r="B30" s="218">
        <v>0</v>
      </c>
      <c r="C30" s="218">
        <v>0</v>
      </c>
      <c r="D30" s="218">
        <v>0</v>
      </c>
      <c r="E30" s="218">
        <v>0</v>
      </c>
      <c r="F30" s="218">
        <v>0</v>
      </c>
      <c r="G30" s="218">
        <v>0</v>
      </c>
    </row>
    <row r="31" spans="1:7" ht="12.75" x14ac:dyDescent="0.2">
      <c r="A31" s="214" t="s">
        <v>231</v>
      </c>
      <c r="B31" s="217">
        <v>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</row>
    <row r="32" spans="1:7" ht="12.75" x14ac:dyDescent="0.2">
      <c r="A32" s="216" t="s">
        <v>232</v>
      </c>
      <c r="B32" s="218">
        <v>0</v>
      </c>
      <c r="C32" s="218">
        <v>0</v>
      </c>
      <c r="D32" s="218">
        <v>0</v>
      </c>
      <c r="E32" s="218">
        <v>0</v>
      </c>
      <c r="F32" s="218">
        <v>0</v>
      </c>
      <c r="G32" s="218">
        <v>0</v>
      </c>
    </row>
    <row r="33" spans="1:7" ht="12.75" x14ac:dyDescent="0.2">
      <c r="A33" s="219" t="s">
        <v>233</v>
      </c>
      <c r="B33" s="217">
        <v>0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</row>
    <row r="34" spans="1:7" ht="12.75" x14ac:dyDescent="0.2">
      <c r="A34" s="219" t="s">
        <v>234</v>
      </c>
      <c r="B34" s="217">
        <v>0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</row>
    <row r="35" spans="1:7" ht="12.75" x14ac:dyDescent="0.2">
      <c r="A35" s="219" t="s">
        <v>235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</row>
    <row r="36" spans="1:7" ht="12.75" x14ac:dyDescent="0.2">
      <c r="A36" s="220"/>
      <c r="B36" s="221"/>
      <c r="C36" s="221"/>
      <c r="D36" s="221"/>
      <c r="E36" s="221"/>
      <c r="F36" s="221"/>
      <c r="G36" s="221"/>
    </row>
    <row r="37" spans="1:7" ht="12.75" x14ac:dyDescent="0.2">
      <c r="A37" s="222" t="s">
        <v>120</v>
      </c>
      <c r="B37" s="223">
        <f>B7+B10+B19+B23+B26+B31+B33+B34+B35</f>
        <v>115930238.38</v>
      </c>
      <c r="C37" s="223">
        <f t="shared" ref="C37:G37" si="6">C7+C10+C19+C23+C26+C31+C33+C34+C35</f>
        <v>9981154.870000001</v>
      </c>
      <c r="D37" s="223">
        <f t="shared" si="6"/>
        <v>125911393.24999999</v>
      </c>
      <c r="E37" s="223">
        <f t="shared" si="6"/>
        <v>115050691.13</v>
      </c>
      <c r="F37" s="223">
        <f t="shared" si="6"/>
        <v>112392853.14000002</v>
      </c>
      <c r="G37" s="223">
        <f t="shared" si="6"/>
        <v>10860702.119999992</v>
      </c>
    </row>
    <row r="38" spans="1:7" ht="12.75" x14ac:dyDescent="0.2">
      <c r="A38" s="224"/>
      <c r="B38" s="224"/>
      <c r="C38" s="224"/>
      <c r="D38" s="224"/>
      <c r="E38" s="225"/>
      <c r="F38" s="225"/>
      <c r="G38" s="225"/>
    </row>
    <row r="39" spans="1:7" ht="12.75" x14ac:dyDescent="0.2">
      <c r="A39" s="224" t="s">
        <v>31</v>
      </c>
      <c r="B39" s="224"/>
      <c r="C39" s="224"/>
      <c r="D39" s="224"/>
      <c r="E39" s="225"/>
      <c r="F39" s="225"/>
      <c r="G39" s="225"/>
    </row>
    <row r="40" spans="1:7" ht="12.75" x14ac:dyDescent="0.2">
      <c r="A40" s="224"/>
      <c r="B40" s="224"/>
      <c r="C40" s="224"/>
      <c r="D40" s="224"/>
      <c r="E40" s="225"/>
      <c r="F40" s="225"/>
      <c r="G40" s="225"/>
    </row>
    <row r="41" spans="1:7" ht="12.75" x14ac:dyDescent="0.2">
      <c r="A41" s="224"/>
      <c r="B41" s="224"/>
      <c r="C41" s="224"/>
      <c r="D41" s="224"/>
      <c r="E41" s="225"/>
      <c r="F41" s="225"/>
      <c r="G41" s="225"/>
    </row>
    <row r="42" spans="1:7" ht="12.75" x14ac:dyDescent="0.2">
      <c r="A42" s="224"/>
      <c r="B42" s="224"/>
      <c r="C42" s="224"/>
      <c r="D42" s="224"/>
      <c r="E42" s="225"/>
      <c r="F42" s="225"/>
      <c r="G42" s="225"/>
    </row>
    <row r="43" spans="1:7" ht="12.75" x14ac:dyDescent="0.2">
      <c r="A43" s="224"/>
      <c r="B43" s="224"/>
      <c r="C43" s="224"/>
      <c r="D43" s="224"/>
      <c r="E43" s="225"/>
      <c r="F43" s="225"/>
      <c r="G43" s="225"/>
    </row>
    <row r="44" spans="1:7" ht="11.25" customHeight="1" x14ac:dyDescent="0.2">
      <c r="A44" s="36" t="s">
        <v>33</v>
      </c>
      <c r="B44" s="224"/>
      <c r="C44" s="224"/>
      <c r="D44" s="224"/>
      <c r="E44" s="378" t="s">
        <v>34</v>
      </c>
      <c r="F44" s="378"/>
      <c r="G44" s="378"/>
    </row>
    <row r="45" spans="1:7" ht="11.25" customHeight="1" x14ac:dyDescent="0.2">
      <c r="A45" s="399" t="s">
        <v>35</v>
      </c>
      <c r="B45" s="224"/>
      <c r="C45" s="224"/>
      <c r="D45" s="224"/>
      <c r="E45" s="369" t="s">
        <v>467</v>
      </c>
      <c r="F45" s="369"/>
      <c r="G45" s="369"/>
    </row>
    <row r="46" spans="1:7" ht="29.25" customHeight="1" x14ac:dyDescent="0.2">
      <c r="A46" s="399"/>
      <c r="B46" s="224"/>
      <c r="C46" s="224"/>
      <c r="D46" s="224"/>
      <c r="E46" s="369"/>
      <c r="F46" s="369"/>
      <c r="G46" s="369"/>
    </row>
  </sheetData>
  <sheetProtection formatCells="0" formatColumns="0" formatRows="0" autoFilter="0"/>
  <protectedRanges>
    <protectedRange sqref="A41:G65521 A38:G40" name="Rango1"/>
    <protectedRange sqref="B31:G31 A24:G25 B23:G23 A27:G30 B26:G26 A32:G32 A9:G9 A36:G36 B33:G35 B10:G10 B19:G19 B7:G7 A14:G18 A22:G22 A11:B13 D11:D13 A20:B20 D20 A8:D8 G8 G11:G13 A21:D21 G20:G21" name="Rango1_3"/>
    <protectedRange sqref="B4:G6" name="Rango1_2_2"/>
    <protectedRange sqref="A37:G37" name="Rango1_1_2"/>
    <protectedRange sqref="C11:C13" name="Rango1_3_1"/>
    <protectedRange sqref="C20" name="Rango1_3_2"/>
    <protectedRange sqref="E8:F8" name="Rango1_3_3"/>
    <protectedRange sqref="E11:E13" name="Rango1_3_5"/>
    <protectedRange sqref="F11:F13" name="Rango1_3_6"/>
    <protectedRange sqref="E20:E21" name="Rango1_3_7"/>
    <protectedRange sqref="F20:F21" name="Rango1_3_8"/>
  </protectedRanges>
  <mergeCells count="6">
    <mergeCell ref="A1:G1"/>
    <mergeCell ref="B2:F2"/>
    <mergeCell ref="G2:G3"/>
    <mergeCell ref="E44:G44"/>
    <mergeCell ref="E45:G46"/>
    <mergeCell ref="A45:A46"/>
  </mergeCells>
  <pageMargins left="0.70866141732283472" right="0.70866141732283472" top="0.74803149606299213" bottom="0.74803149606299213" header="0.31496062992125984" footer="0.31496062992125984"/>
  <pageSetup scale="76" orientation="landscape" r:id="rId1"/>
  <ignoredErrors>
    <ignoredError sqref="B6:G18 B20:G37" unlockedFormula="1"/>
    <ignoredError sqref="B19:G19" formulaRange="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B1:M47"/>
  <sheetViews>
    <sheetView showGridLines="0" topLeftCell="B24" workbookViewId="0">
      <selection activeCell="H48" sqref="H48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8" width="11.7109375" customWidth="1"/>
    <col min="9" max="9" width="13.85546875" bestFit="1" customWidth="1"/>
    <col min="10" max="11" width="13.42578125" bestFit="1" customWidth="1"/>
    <col min="12" max="13" width="11.7109375" customWidth="1"/>
  </cols>
  <sheetData>
    <row r="1" spans="2:13" ht="42.75" customHeight="1" x14ac:dyDescent="0.25">
      <c r="B1" s="469" t="s">
        <v>432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1"/>
    </row>
    <row r="2" spans="2:13" ht="15.75" customHeight="1" x14ac:dyDescent="0.25">
      <c r="B2" s="472" t="s">
        <v>287</v>
      </c>
      <c r="C2" s="473"/>
      <c r="D2" s="478" t="s">
        <v>288</v>
      </c>
      <c r="E2" s="481" t="s">
        <v>289</v>
      </c>
      <c r="F2" s="478" t="s">
        <v>290</v>
      </c>
      <c r="G2" s="482" t="s">
        <v>291</v>
      </c>
      <c r="H2" s="482"/>
      <c r="I2" s="482"/>
      <c r="J2" s="482"/>
      <c r="K2" s="482"/>
      <c r="L2" s="482"/>
      <c r="M2" s="483"/>
    </row>
    <row r="3" spans="2:13" ht="23.25" customHeight="1" x14ac:dyDescent="0.25">
      <c r="B3" s="474"/>
      <c r="C3" s="475"/>
      <c r="D3" s="479"/>
      <c r="E3" s="481"/>
      <c r="F3" s="479"/>
      <c r="G3" s="484" t="s">
        <v>292</v>
      </c>
      <c r="H3" s="486" t="s">
        <v>293</v>
      </c>
      <c r="I3" s="453" t="s">
        <v>294</v>
      </c>
      <c r="J3" s="453" t="s">
        <v>295</v>
      </c>
      <c r="K3" s="453" t="s">
        <v>296</v>
      </c>
      <c r="L3" s="456" t="s">
        <v>297</v>
      </c>
      <c r="M3" s="457"/>
    </row>
    <row r="4" spans="2:13" x14ac:dyDescent="0.25">
      <c r="B4" s="474"/>
      <c r="C4" s="475"/>
      <c r="D4" s="479"/>
      <c r="E4" s="481"/>
      <c r="F4" s="479"/>
      <c r="G4" s="474"/>
      <c r="H4" s="487"/>
      <c r="I4" s="488"/>
      <c r="J4" s="488"/>
      <c r="K4" s="454"/>
      <c r="L4" s="458" t="s">
        <v>298</v>
      </c>
      <c r="M4" s="460" t="s">
        <v>299</v>
      </c>
    </row>
    <row r="5" spans="2:13" ht="23.25" customHeight="1" x14ac:dyDescent="0.25">
      <c r="B5" s="476"/>
      <c r="C5" s="477"/>
      <c r="D5" s="480"/>
      <c r="E5" s="481"/>
      <c r="F5" s="480"/>
      <c r="G5" s="485"/>
      <c r="H5" s="458"/>
      <c r="I5" s="489"/>
      <c r="J5" s="489"/>
      <c r="K5" s="455"/>
      <c r="L5" s="459"/>
      <c r="M5" s="461"/>
    </row>
    <row r="6" spans="2:13" x14ac:dyDescent="0.25">
      <c r="B6" s="462" t="s">
        <v>300</v>
      </c>
      <c r="C6" s="463"/>
      <c r="D6" s="463"/>
      <c r="E6" s="226"/>
      <c r="F6" s="26"/>
      <c r="G6" s="227"/>
      <c r="H6" s="227"/>
      <c r="I6" s="227"/>
      <c r="J6" s="464"/>
      <c r="K6" s="464"/>
      <c r="L6" s="227"/>
      <c r="M6" s="228"/>
    </row>
    <row r="7" spans="2:13" x14ac:dyDescent="0.25">
      <c r="B7" s="27"/>
      <c r="C7" s="465" t="s">
        <v>301</v>
      </c>
      <c r="D7" s="465"/>
      <c r="E7" s="226"/>
      <c r="F7" s="229"/>
      <c r="G7" s="230"/>
      <c r="H7" s="230"/>
      <c r="I7" s="230"/>
      <c r="J7" s="230"/>
      <c r="K7" s="230"/>
      <c r="L7" s="230"/>
      <c r="M7" s="231"/>
    </row>
    <row r="8" spans="2:13" x14ac:dyDescent="0.25">
      <c r="B8" s="27"/>
      <c r="C8" s="26"/>
      <c r="D8" s="26"/>
      <c r="E8" s="232"/>
      <c r="F8" s="233"/>
      <c r="G8" s="234"/>
      <c r="H8" s="234"/>
      <c r="I8" s="234"/>
      <c r="J8" s="234"/>
      <c r="K8" s="234"/>
      <c r="L8" s="230"/>
      <c r="M8" s="231"/>
    </row>
    <row r="9" spans="2:13" ht="39" x14ac:dyDescent="0.25">
      <c r="B9" s="27" t="s">
        <v>306</v>
      </c>
      <c r="C9" s="26"/>
      <c r="D9" s="235" t="s">
        <v>307</v>
      </c>
      <c r="E9" s="232">
        <v>5190</v>
      </c>
      <c r="F9" s="233" t="s">
        <v>418</v>
      </c>
      <c r="G9" s="236" t="s">
        <v>434</v>
      </c>
      <c r="H9" s="237" t="s">
        <v>435</v>
      </c>
      <c r="I9" s="238">
        <v>61924.28</v>
      </c>
      <c r="J9" s="239">
        <v>123848.56</v>
      </c>
      <c r="K9" s="239">
        <v>61924.28</v>
      </c>
      <c r="L9" s="240">
        <v>0</v>
      </c>
      <c r="M9" s="241">
        <v>1</v>
      </c>
    </row>
    <row r="10" spans="2:13" ht="25.5" x14ac:dyDescent="0.25">
      <c r="B10" s="27"/>
      <c r="C10" s="26"/>
      <c r="D10" s="235"/>
      <c r="E10" s="232">
        <v>5660</v>
      </c>
      <c r="F10" s="233" t="s">
        <v>419</v>
      </c>
      <c r="G10" s="236" t="s">
        <v>434</v>
      </c>
      <c r="H10" s="237" t="s">
        <v>435</v>
      </c>
      <c r="I10" s="238">
        <v>7733.37</v>
      </c>
      <c r="J10" s="239">
        <v>15466.74</v>
      </c>
      <c r="K10" s="239">
        <v>7733.37</v>
      </c>
      <c r="L10" s="240">
        <v>0</v>
      </c>
      <c r="M10" s="241">
        <v>1</v>
      </c>
    </row>
    <row r="11" spans="2:13" ht="26.25" x14ac:dyDescent="0.25">
      <c r="B11" s="27" t="s">
        <v>267</v>
      </c>
      <c r="C11" s="26"/>
      <c r="D11" s="235" t="s">
        <v>272</v>
      </c>
      <c r="E11" s="232">
        <v>5150</v>
      </c>
      <c r="F11" s="233" t="s">
        <v>420</v>
      </c>
      <c r="G11" s="236" t="s">
        <v>434</v>
      </c>
      <c r="H11" s="237" t="s">
        <v>435</v>
      </c>
      <c r="I11" s="238">
        <v>108779</v>
      </c>
      <c r="J11" s="239">
        <v>217558</v>
      </c>
      <c r="K11" s="239">
        <v>108779</v>
      </c>
      <c r="L11" s="240">
        <v>0</v>
      </c>
      <c r="M11" s="241">
        <v>1</v>
      </c>
    </row>
    <row r="12" spans="2:13" ht="15" customHeight="1" x14ac:dyDescent="0.25">
      <c r="B12" s="27"/>
      <c r="C12" s="26"/>
      <c r="D12" s="235"/>
      <c r="E12" s="232">
        <v>5620</v>
      </c>
      <c r="F12" s="233" t="s">
        <v>277</v>
      </c>
      <c r="G12" s="236">
        <v>24000</v>
      </c>
      <c r="H12" s="238">
        <v>24000</v>
      </c>
      <c r="I12" s="237" t="s">
        <v>435</v>
      </c>
      <c r="J12" s="242" t="s">
        <v>435</v>
      </c>
      <c r="K12" s="242" t="s">
        <v>435</v>
      </c>
      <c r="L12" s="240">
        <v>0</v>
      </c>
      <c r="M12" s="241">
        <v>0</v>
      </c>
    </row>
    <row r="13" spans="2:13" ht="25.5" customHeight="1" x14ac:dyDescent="0.25">
      <c r="B13" s="27"/>
      <c r="C13" s="26"/>
      <c r="D13" s="235"/>
      <c r="E13" s="232">
        <v>5660</v>
      </c>
      <c r="F13" s="233" t="s">
        <v>421</v>
      </c>
      <c r="G13" s="236" t="s">
        <v>434</v>
      </c>
      <c r="H13" s="237" t="s">
        <v>435</v>
      </c>
      <c r="I13" s="238">
        <v>52215.45</v>
      </c>
      <c r="J13" s="239">
        <v>104430.9</v>
      </c>
      <c r="K13" s="239">
        <v>52215.45</v>
      </c>
      <c r="L13" s="240">
        <v>0</v>
      </c>
      <c r="M13" s="241">
        <v>1</v>
      </c>
    </row>
    <row r="14" spans="2:13" ht="15" customHeight="1" x14ac:dyDescent="0.25">
      <c r="B14" s="27"/>
      <c r="C14" s="26"/>
      <c r="D14" s="235"/>
      <c r="E14" s="232">
        <v>5670</v>
      </c>
      <c r="F14" s="233" t="s">
        <v>308</v>
      </c>
      <c r="G14" s="236">
        <v>60000</v>
      </c>
      <c r="H14" s="238">
        <v>60000</v>
      </c>
      <c r="I14" s="238">
        <v>144634.56</v>
      </c>
      <c r="J14" s="239">
        <v>272553.05</v>
      </c>
      <c r="K14" s="239">
        <v>136690.62</v>
      </c>
      <c r="L14" s="240">
        <v>2.2799999999999998</v>
      </c>
      <c r="M14" s="241">
        <v>0.95</v>
      </c>
    </row>
    <row r="15" spans="2:13" ht="27.75" customHeight="1" x14ac:dyDescent="0.25">
      <c r="B15" s="27" t="s">
        <v>268</v>
      </c>
      <c r="C15" s="26"/>
      <c r="D15" s="235" t="s">
        <v>273</v>
      </c>
      <c r="E15" s="232">
        <v>5150</v>
      </c>
      <c r="F15" s="233" t="s">
        <v>420</v>
      </c>
      <c r="G15" s="236" t="s">
        <v>434</v>
      </c>
      <c r="H15" s="237" t="s">
        <v>435</v>
      </c>
      <c r="I15" s="238">
        <v>384800</v>
      </c>
      <c r="J15" s="239">
        <v>769600</v>
      </c>
      <c r="K15" s="239">
        <v>384800</v>
      </c>
      <c r="L15" s="240">
        <v>0</v>
      </c>
      <c r="M15" s="241">
        <v>1</v>
      </c>
    </row>
    <row r="16" spans="2:13" ht="15" customHeight="1" x14ac:dyDescent="0.25">
      <c r="B16" s="27"/>
      <c r="C16" s="26"/>
      <c r="D16" s="235"/>
      <c r="E16" s="232">
        <v>5670</v>
      </c>
      <c r="F16" s="233" t="s">
        <v>308</v>
      </c>
      <c r="G16" s="236" t="s">
        <v>434</v>
      </c>
      <c r="H16" s="237" t="s">
        <v>435</v>
      </c>
      <c r="I16" s="238">
        <v>34758.19</v>
      </c>
      <c r="J16" s="239">
        <v>69516.38</v>
      </c>
      <c r="K16" s="239">
        <v>34758.19</v>
      </c>
      <c r="L16" s="240">
        <v>0</v>
      </c>
      <c r="M16" s="241">
        <v>1</v>
      </c>
    </row>
    <row r="17" spans="2:13" ht="26.25" x14ac:dyDescent="0.25">
      <c r="B17" s="27" t="s">
        <v>269</v>
      </c>
      <c r="C17" s="26"/>
      <c r="D17" s="235" t="s">
        <v>274</v>
      </c>
      <c r="E17" s="232">
        <v>5190</v>
      </c>
      <c r="F17" s="233" t="s">
        <v>418</v>
      </c>
      <c r="G17" s="236">
        <v>30000</v>
      </c>
      <c r="H17" s="238">
        <v>30000</v>
      </c>
      <c r="I17" s="238">
        <v>30000</v>
      </c>
      <c r="J17" s="239">
        <v>39600</v>
      </c>
      <c r="K17" s="239">
        <v>19800</v>
      </c>
      <c r="L17" s="240">
        <v>0.66</v>
      </c>
      <c r="M17" s="241">
        <v>0.66</v>
      </c>
    </row>
    <row r="18" spans="2:13" ht="15" customHeight="1" x14ac:dyDescent="0.25">
      <c r="B18" s="27" t="s">
        <v>285</v>
      </c>
      <c r="C18" s="26"/>
      <c r="D18" s="235" t="s">
        <v>286</v>
      </c>
      <c r="E18" s="232">
        <v>5110</v>
      </c>
      <c r="F18" s="233" t="s">
        <v>417</v>
      </c>
      <c r="G18" s="236" t="s">
        <v>434</v>
      </c>
      <c r="H18" s="237" t="s">
        <v>435</v>
      </c>
      <c r="I18" s="238">
        <v>25000</v>
      </c>
      <c r="J18" s="242" t="s">
        <v>435</v>
      </c>
      <c r="K18" s="242" t="s">
        <v>435</v>
      </c>
      <c r="L18" s="240">
        <v>0</v>
      </c>
      <c r="M18" s="241">
        <v>0</v>
      </c>
    </row>
    <row r="19" spans="2:13" ht="24" customHeight="1" x14ac:dyDescent="0.25">
      <c r="B19" s="27"/>
      <c r="C19" s="26"/>
      <c r="D19" s="235"/>
      <c r="E19" s="232">
        <v>5150</v>
      </c>
      <c r="F19" s="233" t="s">
        <v>420</v>
      </c>
      <c r="G19" s="236" t="s">
        <v>434</v>
      </c>
      <c r="H19" s="237" t="s">
        <v>435</v>
      </c>
      <c r="I19" s="237" t="s">
        <v>435</v>
      </c>
      <c r="J19" s="242" t="s">
        <v>435</v>
      </c>
      <c r="K19" s="242" t="s">
        <v>435</v>
      </c>
      <c r="L19" s="240">
        <v>0</v>
      </c>
      <c r="M19" s="241">
        <v>0</v>
      </c>
    </row>
    <row r="20" spans="2:13" ht="15" customHeight="1" x14ac:dyDescent="0.25">
      <c r="B20" s="27"/>
      <c r="C20" s="26"/>
      <c r="D20" s="235"/>
      <c r="E20" s="232">
        <v>5670</v>
      </c>
      <c r="F20" s="233" t="s">
        <v>308</v>
      </c>
      <c r="G20" s="236" t="s">
        <v>434</v>
      </c>
      <c r="H20" s="237" t="s">
        <v>435</v>
      </c>
      <c r="I20" s="238">
        <v>33000</v>
      </c>
      <c r="J20" s="242" t="s">
        <v>435</v>
      </c>
      <c r="K20" s="242" t="s">
        <v>435</v>
      </c>
      <c r="L20" s="240">
        <v>0</v>
      </c>
      <c r="M20" s="241">
        <v>0</v>
      </c>
    </row>
    <row r="21" spans="2:13" ht="15" customHeight="1" x14ac:dyDescent="0.25">
      <c r="B21" s="27" t="s">
        <v>270</v>
      </c>
      <c r="C21" s="26"/>
      <c r="D21" s="235" t="s">
        <v>275</v>
      </c>
      <c r="E21" s="232">
        <v>5210</v>
      </c>
      <c r="F21" s="233" t="s">
        <v>278</v>
      </c>
      <c r="G21" s="236" t="s">
        <v>434</v>
      </c>
      <c r="H21" s="237" t="s">
        <v>435</v>
      </c>
      <c r="I21" s="238">
        <v>21000</v>
      </c>
      <c r="J21" s="239">
        <v>42000</v>
      </c>
      <c r="K21" s="239">
        <v>21000</v>
      </c>
      <c r="L21" s="240">
        <v>0</v>
      </c>
      <c r="M21" s="241">
        <v>1</v>
      </c>
    </row>
    <row r="22" spans="2:13" ht="15" customHeight="1" x14ac:dyDescent="0.25">
      <c r="B22" s="27"/>
      <c r="C22" s="26"/>
      <c r="D22" s="235"/>
      <c r="E22" s="232">
        <v>5230</v>
      </c>
      <c r="F22" s="233" t="s">
        <v>422</v>
      </c>
      <c r="G22" s="236" t="s">
        <v>434</v>
      </c>
      <c r="H22" s="237" t="s">
        <v>435</v>
      </c>
      <c r="I22" s="238">
        <v>36500</v>
      </c>
      <c r="J22" s="239">
        <v>73000</v>
      </c>
      <c r="K22" s="239">
        <v>36500</v>
      </c>
      <c r="L22" s="240">
        <v>0</v>
      </c>
      <c r="M22" s="241">
        <v>1</v>
      </c>
    </row>
    <row r="23" spans="2:13" ht="26.25" customHeight="1" x14ac:dyDescent="0.25">
      <c r="B23" s="27" t="s">
        <v>309</v>
      </c>
      <c r="C23" s="26"/>
      <c r="D23" s="235" t="s">
        <v>310</v>
      </c>
      <c r="E23" s="232">
        <v>5150</v>
      </c>
      <c r="F23" s="233" t="s">
        <v>420</v>
      </c>
      <c r="G23" s="236" t="s">
        <v>434</v>
      </c>
      <c r="H23" s="237" t="s">
        <v>435</v>
      </c>
      <c r="I23" s="238">
        <v>18926.560000000001</v>
      </c>
      <c r="J23" s="239">
        <v>37853.120000000003</v>
      </c>
      <c r="K23" s="239">
        <v>18926.560000000001</v>
      </c>
      <c r="L23" s="240">
        <v>0</v>
      </c>
      <c r="M23" s="241">
        <v>1</v>
      </c>
    </row>
    <row r="24" spans="2:13" ht="26.25" x14ac:dyDescent="0.25">
      <c r="B24" s="27" t="s">
        <v>271</v>
      </c>
      <c r="C24" s="26"/>
      <c r="D24" s="235" t="s">
        <v>276</v>
      </c>
      <c r="E24" s="232">
        <v>5150</v>
      </c>
      <c r="F24" s="233" t="s">
        <v>420</v>
      </c>
      <c r="G24" s="236">
        <v>41000</v>
      </c>
      <c r="H24" s="238">
        <v>41000</v>
      </c>
      <c r="I24" s="238">
        <v>51438.84</v>
      </c>
      <c r="J24" s="239">
        <v>20877.68</v>
      </c>
      <c r="K24" s="239">
        <v>10438.84</v>
      </c>
      <c r="L24" s="240">
        <v>0.25</v>
      </c>
      <c r="M24" s="241">
        <v>0.2</v>
      </c>
    </row>
    <row r="25" spans="2:13" ht="25.5" x14ac:dyDescent="0.25">
      <c r="B25" s="27"/>
      <c r="C25" s="26"/>
      <c r="D25" s="235"/>
      <c r="E25" s="232">
        <v>5190</v>
      </c>
      <c r="F25" s="233" t="s">
        <v>418</v>
      </c>
      <c r="G25" s="236">
        <v>6000</v>
      </c>
      <c r="H25" s="238">
        <v>6000</v>
      </c>
      <c r="I25" s="238">
        <v>6000</v>
      </c>
      <c r="J25" s="239">
        <v>11597.1</v>
      </c>
      <c r="K25" s="239">
        <v>5798.55</v>
      </c>
      <c r="L25" s="240">
        <v>0.97</v>
      </c>
      <c r="M25" s="241">
        <v>0.97</v>
      </c>
    </row>
    <row r="26" spans="2:13" x14ac:dyDescent="0.25">
      <c r="B26" s="27"/>
      <c r="C26" s="26"/>
      <c r="D26" s="235"/>
      <c r="E26" s="226"/>
      <c r="F26" s="229"/>
      <c r="G26" s="243"/>
      <c r="H26" s="243"/>
      <c r="I26" s="243"/>
      <c r="J26" s="243"/>
      <c r="K26" s="243"/>
      <c r="L26" s="244"/>
      <c r="M26" s="245"/>
    </row>
    <row r="27" spans="2:13" x14ac:dyDescent="0.25">
      <c r="B27" s="27"/>
      <c r="C27" s="26"/>
      <c r="D27" s="230"/>
      <c r="E27" s="246"/>
      <c r="F27" s="230"/>
      <c r="G27" s="230"/>
      <c r="H27" s="230"/>
      <c r="I27" s="230"/>
      <c r="J27" s="230"/>
      <c r="K27" s="230"/>
      <c r="L27" s="230"/>
      <c r="M27" s="231"/>
    </row>
    <row r="28" spans="2:13" x14ac:dyDescent="0.25">
      <c r="B28" s="466" t="s">
        <v>236</v>
      </c>
      <c r="C28" s="467"/>
      <c r="D28" s="467"/>
      <c r="E28" s="467"/>
      <c r="F28" s="467"/>
      <c r="G28" s="247">
        <v>161000</v>
      </c>
      <c r="H28" s="247">
        <v>161000</v>
      </c>
      <c r="I28" s="247">
        <v>1016710.25</v>
      </c>
      <c r="J28" s="247">
        <v>1797901.53</v>
      </c>
      <c r="K28" s="247">
        <v>899364.86</v>
      </c>
      <c r="L28" s="248">
        <v>5.59</v>
      </c>
      <c r="M28" s="249">
        <v>0.88</v>
      </c>
    </row>
    <row r="29" spans="2:13" x14ac:dyDescent="0.25">
      <c r="B29" s="27"/>
      <c r="C29" s="26"/>
      <c r="D29" s="230"/>
      <c r="E29" s="246"/>
      <c r="F29" s="230"/>
      <c r="G29" s="230"/>
      <c r="H29" s="230"/>
      <c r="I29" s="230"/>
      <c r="J29" s="230"/>
      <c r="K29" s="230"/>
      <c r="L29" s="230"/>
      <c r="M29" s="231"/>
    </row>
    <row r="30" spans="2:13" x14ac:dyDescent="0.25">
      <c r="B30" s="468" t="s">
        <v>302</v>
      </c>
      <c r="C30" s="465"/>
      <c r="D30" s="465"/>
      <c r="E30" s="226"/>
      <c r="F30" s="229"/>
      <c r="G30" s="230"/>
      <c r="H30" s="230"/>
      <c r="I30" s="230"/>
      <c r="J30" s="230"/>
      <c r="K30" s="230"/>
      <c r="L30" s="230"/>
      <c r="M30" s="231"/>
    </row>
    <row r="31" spans="2:13" x14ac:dyDescent="0.25">
      <c r="B31" s="27"/>
      <c r="C31" s="465" t="s">
        <v>303</v>
      </c>
      <c r="D31" s="465"/>
      <c r="E31" s="226"/>
      <c r="F31" s="229"/>
      <c r="G31" s="230"/>
      <c r="H31" s="230"/>
      <c r="I31" s="230"/>
      <c r="J31" s="230"/>
      <c r="K31" s="230"/>
      <c r="L31" s="230"/>
      <c r="M31" s="231"/>
    </row>
    <row r="32" spans="2:13" x14ac:dyDescent="0.25">
      <c r="B32" s="250"/>
      <c r="C32" s="251"/>
      <c r="D32" s="251"/>
      <c r="E32" s="226"/>
      <c r="F32" s="251"/>
      <c r="G32" s="230"/>
      <c r="H32" s="230"/>
      <c r="I32" s="230"/>
      <c r="J32" s="230"/>
      <c r="K32" s="230"/>
      <c r="L32" s="230"/>
      <c r="M32" s="231"/>
    </row>
    <row r="33" spans="2:13" x14ac:dyDescent="0.25">
      <c r="B33" s="27" t="s">
        <v>414</v>
      </c>
      <c r="C33" s="26"/>
      <c r="D33" s="230" t="s">
        <v>415</v>
      </c>
      <c r="E33" s="246">
        <v>6220</v>
      </c>
      <c r="F33" s="230" t="s">
        <v>416</v>
      </c>
      <c r="G33" s="236">
        <v>0</v>
      </c>
      <c r="H33" s="252">
        <v>0</v>
      </c>
      <c r="I33" s="252">
        <v>2477653.42</v>
      </c>
      <c r="J33" s="252">
        <v>713834.83</v>
      </c>
      <c r="K33" s="252">
        <v>713834.83</v>
      </c>
      <c r="L33" s="240">
        <v>0</v>
      </c>
      <c r="M33" s="241">
        <v>0.28810923442230268</v>
      </c>
    </row>
    <row r="34" spans="2:13" x14ac:dyDescent="0.25">
      <c r="B34" s="27"/>
      <c r="C34" s="26"/>
      <c r="D34" s="230"/>
      <c r="E34" s="246"/>
      <c r="F34" s="230"/>
      <c r="G34" s="243"/>
      <c r="H34" s="243"/>
      <c r="I34" s="243"/>
      <c r="J34" s="243"/>
      <c r="K34" s="243"/>
      <c r="L34" s="244"/>
      <c r="M34" s="245"/>
    </row>
    <row r="35" spans="2:13" x14ac:dyDescent="0.25">
      <c r="B35" s="253"/>
      <c r="C35" s="254"/>
      <c r="D35" s="255"/>
      <c r="E35" s="256"/>
      <c r="F35" s="255"/>
      <c r="G35" s="255"/>
      <c r="H35" s="255"/>
      <c r="I35" s="255"/>
      <c r="J35" s="255"/>
      <c r="K35" s="255"/>
      <c r="L35" s="255"/>
      <c r="M35" s="257"/>
    </row>
    <row r="36" spans="2:13" x14ac:dyDescent="0.25">
      <c r="B36" s="466" t="s">
        <v>304</v>
      </c>
      <c r="C36" s="467"/>
      <c r="D36" s="467"/>
      <c r="E36" s="467"/>
      <c r="F36" s="467"/>
      <c r="G36" s="247">
        <v>0</v>
      </c>
      <c r="H36" s="247">
        <v>0</v>
      </c>
      <c r="I36" s="247">
        <f>I33</f>
        <v>2477653.42</v>
      </c>
      <c r="J36" s="247">
        <f t="shared" ref="J36:K36" si="0">J33</f>
        <v>713834.83</v>
      </c>
      <c r="K36" s="247">
        <f t="shared" si="0"/>
        <v>713834.83</v>
      </c>
      <c r="L36" s="248">
        <v>0</v>
      </c>
      <c r="M36" s="249">
        <v>0</v>
      </c>
    </row>
    <row r="37" spans="2:13" x14ac:dyDescent="0.25">
      <c r="B37" s="258"/>
      <c r="C37" s="259"/>
      <c r="D37" s="260"/>
      <c r="E37" s="261"/>
      <c r="F37" s="260"/>
      <c r="G37" s="260"/>
      <c r="H37" s="260"/>
      <c r="I37" s="260"/>
      <c r="J37" s="260"/>
      <c r="K37" s="260"/>
      <c r="L37" s="260"/>
      <c r="M37" s="262"/>
    </row>
    <row r="38" spans="2:13" x14ac:dyDescent="0.25">
      <c r="B38" s="451" t="s">
        <v>305</v>
      </c>
      <c r="C38" s="452"/>
      <c r="D38" s="452"/>
      <c r="E38" s="452"/>
      <c r="F38" s="452"/>
      <c r="G38" s="263">
        <f>G28+G36</f>
        <v>161000</v>
      </c>
      <c r="H38" s="263">
        <f t="shared" ref="H38:K38" si="1">H28+H36</f>
        <v>161000</v>
      </c>
      <c r="I38" s="263">
        <f t="shared" si="1"/>
        <v>3494363.67</v>
      </c>
      <c r="J38" s="263">
        <f t="shared" si="1"/>
        <v>2511736.36</v>
      </c>
      <c r="K38" s="263">
        <f t="shared" si="1"/>
        <v>1613199.69</v>
      </c>
      <c r="L38" s="264">
        <v>4.5922163975155303</v>
      </c>
      <c r="M38" s="265">
        <v>0.21897323619167</v>
      </c>
    </row>
    <row r="39" spans="2:13" x14ac:dyDescent="0.25">
      <c r="B39" s="22"/>
      <c r="C39" s="23"/>
      <c r="D39" s="23"/>
      <c r="E39" s="24"/>
      <c r="F39" s="23"/>
      <c r="G39" s="23"/>
      <c r="H39" s="23"/>
      <c r="I39" s="23"/>
      <c r="J39" s="23"/>
      <c r="K39" s="23"/>
      <c r="L39" s="23"/>
      <c r="M39" s="25"/>
    </row>
    <row r="40" spans="2:13" x14ac:dyDescent="0.25">
      <c r="B40" s="266" t="s">
        <v>284</v>
      </c>
      <c r="C40" s="266"/>
      <c r="D40" s="126"/>
      <c r="E40" s="267"/>
      <c r="F40" s="126"/>
      <c r="G40" s="126"/>
      <c r="H40" s="126"/>
      <c r="I40" s="124"/>
      <c r="J40" s="124"/>
      <c r="K40" s="124"/>
      <c r="L40" s="124"/>
      <c r="M40" s="124"/>
    </row>
    <row r="41" spans="2:13" x14ac:dyDescent="0.25"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</row>
    <row r="42" spans="2:13" x14ac:dyDescent="0.25"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</row>
    <row r="43" spans="2:13" x14ac:dyDescent="0.25"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</row>
    <row r="44" spans="2:13" x14ac:dyDescent="0.25"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</row>
    <row r="45" spans="2:13" x14ac:dyDescent="0.25">
      <c r="B45" s="124"/>
      <c r="C45" s="124"/>
      <c r="D45" s="36" t="s">
        <v>33</v>
      </c>
      <c r="E45" s="224"/>
      <c r="F45" s="224"/>
      <c r="G45" s="224"/>
      <c r="H45" s="378" t="s">
        <v>34</v>
      </c>
      <c r="I45" s="378"/>
      <c r="J45" s="378"/>
      <c r="K45" s="124"/>
      <c r="L45" s="124"/>
      <c r="M45" s="124"/>
    </row>
    <row r="46" spans="2:13" ht="25.5" x14ac:dyDescent="0.25">
      <c r="B46" s="124"/>
      <c r="C46" s="124"/>
      <c r="D46" s="36" t="s">
        <v>35</v>
      </c>
      <c r="E46" s="224"/>
      <c r="F46" s="224"/>
      <c r="G46" s="224"/>
      <c r="H46" s="369" t="s">
        <v>467</v>
      </c>
      <c r="I46" s="369"/>
      <c r="J46" s="369"/>
      <c r="K46" s="124"/>
      <c r="L46" s="124"/>
      <c r="M46" s="124"/>
    </row>
    <row r="47" spans="2:13" x14ac:dyDescent="0.25">
      <c r="B47" s="124"/>
      <c r="C47" s="124"/>
      <c r="D47" s="224"/>
      <c r="E47" s="224"/>
      <c r="F47" s="224"/>
      <c r="G47" s="224"/>
      <c r="H47" s="369"/>
      <c r="I47" s="369"/>
      <c r="J47" s="369"/>
      <c r="K47" s="124"/>
      <c r="L47" s="124"/>
      <c r="M47" s="124"/>
    </row>
  </sheetData>
  <protectedRanges>
    <protectedRange sqref="D45:J47" name="Rango1_3"/>
  </protectedRanges>
  <mergeCells count="24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H45:J45"/>
    <mergeCell ref="H46:J47"/>
    <mergeCell ref="B38:F38"/>
    <mergeCell ref="K3:K5"/>
    <mergeCell ref="L3:M3"/>
    <mergeCell ref="L4:L5"/>
    <mergeCell ref="M4:M5"/>
    <mergeCell ref="B6:D6"/>
    <mergeCell ref="J6:K6"/>
    <mergeCell ref="C7:D7"/>
    <mergeCell ref="B28:F28"/>
    <mergeCell ref="B30:D30"/>
    <mergeCell ref="C31:D31"/>
    <mergeCell ref="B36:F36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7"/>
  <sheetViews>
    <sheetView showGridLines="0" zoomScaleNormal="100" workbookViewId="0">
      <selection activeCell="A23" sqref="A23"/>
    </sheetView>
  </sheetViews>
  <sheetFormatPr baseColWidth="10" defaultRowHeight="15" x14ac:dyDescent="0.25"/>
  <cols>
    <col min="1" max="5" width="11.7109375" bestFit="1" customWidth="1"/>
    <col min="6" max="7" width="13.7109375" bestFit="1" customWidth="1"/>
    <col min="8" max="8" width="11.7109375" bestFit="1" customWidth="1"/>
    <col min="9" max="10" width="13.7109375" bestFit="1" customWidth="1"/>
    <col min="11" max="23" width="11.7109375" bestFit="1" customWidth="1"/>
  </cols>
  <sheetData>
    <row r="1" spans="1:23" ht="36" customHeight="1" x14ac:dyDescent="0.25">
      <c r="A1" s="490" t="s">
        <v>433</v>
      </c>
      <c r="B1" s="491"/>
      <c r="C1" s="491"/>
      <c r="D1" s="491"/>
      <c r="E1" s="492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2"/>
    </row>
    <row r="2" spans="1:23" x14ac:dyDescent="0.25">
      <c r="A2" s="493" t="s">
        <v>461</v>
      </c>
      <c r="B2" s="494"/>
      <c r="C2" s="494"/>
      <c r="D2" s="494"/>
      <c r="E2" s="495"/>
      <c r="F2" s="268" t="s">
        <v>311</v>
      </c>
      <c r="G2" s="268"/>
      <c r="H2" s="268"/>
      <c r="I2" s="268"/>
      <c r="J2" s="268"/>
      <c r="K2" s="269" t="s">
        <v>312</v>
      </c>
      <c r="L2" s="269"/>
      <c r="M2" s="269"/>
      <c r="N2" s="270" t="s">
        <v>313</v>
      </c>
      <c r="O2" s="270"/>
      <c r="P2" s="270"/>
      <c r="Q2" s="270"/>
      <c r="R2" s="270"/>
      <c r="S2" s="270"/>
      <c r="T2" s="270"/>
      <c r="U2" s="271" t="s">
        <v>314</v>
      </c>
      <c r="V2" s="271"/>
      <c r="W2" s="271"/>
    </row>
    <row r="3" spans="1:23" ht="127.5" x14ac:dyDescent="0.25">
      <c r="A3" s="272" t="s">
        <v>315</v>
      </c>
      <c r="B3" s="272" t="s">
        <v>316</v>
      </c>
      <c r="C3" s="272" t="s">
        <v>317</v>
      </c>
      <c r="D3" s="272" t="s">
        <v>318</v>
      </c>
      <c r="E3" s="272" t="s">
        <v>319</v>
      </c>
      <c r="F3" s="273" t="s">
        <v>320</v>
      </c>
      <c r="G3" s="273" t="s">
        <v>5</v>
      </c>
      <c r="H3" s="273" t="s">
        <v>321</v>
      </c>
      <c r="I3" s="274" t="s">
        <v>322</v>
      </c>
      <c r="J3" s="274" t="s">
        <v>323</v>
      </c>
      <c r="K3" s="275" t="s">
        <v>324</v>
      </c>
      <c r="L3" s="275" t="s">
        <v>325</v>
      </c>
      <c r="M3" s="275" t="s">
        <v>326</v>
      </c>
      <c r="N3" s="276" t="s">
        <v>327</v>
      </c>
      <c r="O3" s="276" t="s">
        <v>328</v>
      </c>
      <c r="P3" s="276" t="s">
        <v>329</v>
      </c>
      <c r="Q3" s="276" t="s">
        <v>330</v>
      </c>
      <c r="R3" s="276" t="s">
        <v>331</v>
      </c>
      <c r="S3" s="276" t="s">
        <v>332</v>
      </c>
      <c r="T3" s="276" t="s">
        <v>333</v>
      </c>
      <c r="U3" s="277" t="s">
        <v>334</v>
      </c>
      <c r="V3" s="278" t="s">
        <v>335</v>
      </c>
      <c r="W3" s="278" t="s">
        <v>336</v>
      </c>
    </row>
    <row r="4" spans="1:23" x14ac:dyDescent="0.25">
      <c r="A4" s="279">
        <v>1</v>
      </c>
      <c r="B4" s="280">
        <v>2</v>
      </c>
      <c r="C4" s="279">
        <v>3</v>
      </c>
      <c r="D4" s="281">
        <v>4</v>
      </c>
      <c r="E4" s="279">
        <v>5</v>
      </c>
      <c r="F4" s="282">
        <v>6</v>
      </c>
      <c r="G4" s="282">
        <v>7</v>
      </c>
      <c r="H4" s="282">
        <v>8</v>
      </c>
      <c r="I4" s="282">
        <v>9</v>
      </c>
      <c r="J4" s="282">
        <v>10</v>
      </c>
      <c r="K4" s="283">
        <v>11</v>
      </c>
      <c r="L4" s="283">
        <v>12</v>
      </c>
      <c r="M4" s="283">
        <v>13</v>
      </c>
      <c r="N4" s="284">
        <v>14</v>
      </c>
      <c r="O4" s="284">
        <v>15</v>
      </c>
      <c r="P4" s="284">
        <v>16</v>
      </c>
      <c r="Q4" s="284">
        <v>17</v>
      </c>
      <c r="R4" s="284">
        <v>18</v>
      </c>
      <c r="S4" s="284">
        <v>19</v>
      </c>
      <c r="T4" s="284">
        <v>20</v>
      </c>
      <c r="U4" s="285">
        <v>21</v>
      </c>
      <c r="V4" s="285">
        <v>22</v>
      </c>
      <c r="W4" s="285">
        <v>23</v>
      </c>
    </row>
    <row r="5" spans="1:23" x14ac:dyDescent="0.25">
      <c r="A5" s="286" t="s">
        <v>337</v>
      </c>
      <c r="B5" s="287" t="s">
        <v>338</v>
      </c>
      <c r="C5" s="287" t="s">
        <v>339</v>
      </c>
      <c r="D5" s="288">
        <v>253</v>
      </c>
      <c r="E5" s="289" t="s">
        <v>340</v>
      </c>
      <c r="F5" s="290">
        <v>3672338.47</v>
      </c>
      <c r="G5" s="290">
        <v>3643769.02</v>
      </c>
      <c r="H5" s="290">
        <v>0</v>
      </c>
      <c r="I5" s="290">
        <v>3282781.77</v>
      </c>
      <c r="J5" s="290">
        <v>3282781.77</v>
      </c>
      <c r="K5" s="291" t="s">
        <v>341</v>
      </c>
      <c r="L5" s="291" t="s">
        <v>342</v>
      </c>
      <c r="M5" s="292" t="s">
        <v>342</v>
      </c>
      <c r="N5" s="292" t="s">
        <v>342</v>
      </c>
      <c r="O5" s="293" t="s">
        <v>343</v>
      </c>
      <c r="P5" s="294" t="s">
        <v>342</v>
      </c>
      <c r="Q5" s="294" t="s">
        <v>342</v>
      </c>
      <c r="R5" s="294" t="s">
        <v>342</v>
      </c>
      <c r="S5" s="294" t="s">
        <v>342</v>
      </c>
      <c r="T5" s="294" t="s">
        <v>342</v>
      </c>
      <c r="U5" s="294" t="s">
        <v>342</v>
      </c>
      <c r="V5" s="294" t="s">
        <v>342</v>
      </c>
      <c r="W5" s="294" t="s">
        <v>342</v>
      </c>
    </row>
    <row r="6" spans="1:23" x14ac:dyDescent="0.25">
      <c r="A6" s="286" t="s">
        <v>344</v>
      </c>
      <c r="B6" s="287" t="s">
        <v>345</v>
      </c>
      <c r="C6" s="287" t="s">
        <v>346</v>
      </c>
      <c r="D6" s="288">
        <v>253</v>
      </c>
      <c r="E6" s="287" t="s">
        <v>340</v>
      </c>
      <c r="F6" s="295">
        <v>20485938.84</v>
      </c>
      <c r="G6" s="295">
        <f>33895288.17+152471.63</f>
        <v>34047759.800000004</v>
      </c>
      <c r="H6" s="295">
        <v>0</v>
      </c>
      <c r="I6" s="290">
        <f>31124155.26+152471.63</f>
        <v>31276626.890000001</v>
      </c>
      <c r="J6" s="295">
        <f>31094554.26+152471.63</f>
        <v>31247025.890000001</v>
      </c>
      <c r="K6" s="291" t="s">
        <v>341</v>
      </c>
      <c r="L6" s="291" t="s">
        <v>342</v>
      </c>
      <c r="M6" s="292" t="s">
        <v>342</v>
      </c>
      <c r="N6" s="292" t="s">
        <v>342</v>
      </c>
      <c r="O6" s="293" t="s">
        <v>343</v>
      </c>
      <c r="P6" s="294" t="s">
        <v>342</v>
      </c>
      <c r="Q6" s="294" t="s">
        <v>342</v>
      </c>
      <c r="R6" s="294" t="s">
        <v>342</v>
      </c>
      <c r="S6" s="294" t="s">
        <v>342</v>
      </c>
      <c r="T6" s="294" t="s">
        <v>342</v>
      </c>
      <c r="U6" s="294" t="s">
        <v>342</v>
      </c>
      <c r="V6" s="294" t="s">
        <v>342</v>
      </c>
      <c r="W6" s="294" t="s">
        <v>342</v>
      </c>
    </row>
    <row r="7" spans="1:23" x14ac:dyDescent="0.25">
      <c r="A7" s="286" t="s">
        <v>347</v>
      </c>
      <c r="B7" s="287" t="s">
        <v>309</v>
      </c>
      <c r="C7" s="287" t="s">
        <v>310</v>
      </c>
      <c r="D7" s="288">
        <v>253</v>
      </c>
      <c r="E7" s="287" t="s">
        <v>340</v>
      </c>
      <c r="F7" s="295">
        <v>4971915.26</v>
      </c>
      <c r="G7" s="295">
        <v>4734434.59</v>
      </c>
      <c r="H7" s="295">
        <v>0</v>
      </c>
      <c r="I7" s="290">
        <v>4153506.79</v>
      </c>
      <c r="J7" s="295">
        <v>4153506.79</v>
      </c>
      <c r="K7" s="291" t="s">
        <v>341</v>
      </c>
      <c r="L7" s="291" t="s">
        <v>342</v>
      </c>
      <c r="M7" s="292" t="s">
        <v>342</v>
      </c>
      <c r="N7" s="292" t="s">
        <v>342</v>
      </c>
      <c r="O7" s="293" t="s">
        <v>343</v>
      </c>
      <c r="P7" s="294" t="s">
        <v>342</v>
      </c>
      <c r="Q7" s="294" t="s">
        <v>342</v>
      </c>
      <c r="R7" s="294" t="s">
        <v>342</v>
      </c>
      <c r="S7" s="294" t="s">
        <v>342</v>
      </c>
      <c r="T7" s="294" t="s">
        <v>342</v>
      </c>
      <c r="U7" s="294" t="s">
        <v>342</v>
      </c>
      <c r="V7" s="294" t="s">
        <v>342</v>
      </c>
      <c r="W7" s="294" t="s">
        <v>342</v>
      </c>
    </row>
    <row r="8" spans="1:23" x14ac:dyDescent="0.25">
      <c r="A8" s="286" t="s">
        <v>348</v>
      </c>
      <c r="B8" s="287" t="s">
        <v>349</v>
      </c>
      <c r="C8" s="287" t="s">
        <v>350</v>
      </c>
      <c r="D8" s="288">
        <v>134</v>
      </c>
      <c r="E8" s="287" t="s">
        <v>340</v>
      </c>
      <c r="F8" s="295">
        <v>1408517.62</v>
      </c>
      <c r="G8" s="295">
        <v>1366790.36</v>
      </c>
      <c r="H8" s="295">
        <v>0</v>
      </c>
      <c r="I8" s="290">
        <v>1285825.21</v>
      </c>
      <c r="J8" s="295">
        <v>1285825.21</v>
      </c>
      <c r="K8" s="291" t="s">
        <v>341</v>
      </c>
      <c r="L8" s="291" t="s">
        <v>342</v>
      </c>
      <c r="M8" s="292" t="s">
        <v>342</v>
      </c>
      <c r="N8" s="292" t="s">
        <v>342</v>
      </c>
      <c r="O8" s="293" t="s">
        <v>343</v>
      </c>
      <c r="P8" s="294" t="s">
        <v>342</v>
      </c>
      <c r="Q8" s="294" t="s">
        <v>342</v>
      </c>
      <c r="R8" s="294" t="s">
        <v>342</v>
      </c>
      <c r="S8" s="294" t="s">
        <v>342</v>
      </c>
      <c r="T8" s="294" t="s">
        <v>342</v>
      </c>
      <c r="U8" s="294" t="s">
        <v>342</v>
      </c>
      <c r="V8" s="294" t="s">
        <v>342</v>
      </c>
      <c r="W8" s="294" t="s">
        <v>342</v>
      </c>
    </row>
    <row r="9" spans="1:23" ht="249" customHeight="1" x14ac:dyDescent="0.25">
      <c r="A9" s="286" t="s">
        <v>237</v>
      </c>
      <c r="B9" s="287" t="s">
        <v>351</v>
      </c>
      <c r="C9" s="287" t="s">
        <v>352</v>
      </c>
      <c r="D9" s="288">
        <v>253</v>
      </c>
      <c r="E9" s="287" t="s">
        <v>340</v>
      </c>
      <c r="F9" s="295">
        <v>1593023.28</v>
      </c>
      <c r="G9" s="295">
        <v>1558008.52</v>
      </c>
      <c r="H9" s="295">
        <v>0</v>
      </c>
      <c r="I9" s="290">
        <v>1403043.36</v>
      </c>
      <c r="J9" s="295">
        <v>1403043.36</v>
      </c>
      <c r="K9" s="291" t="s">
        <v>353</v>
      </c>
      <c r="L9" s="291" t="s">
        <v>343</v>
      </c>
      <c r="M9" s="296" t="s">
        <v>354</v>
      </c>
      <c r="N9" s="296" t="s">
        <v>355</v>
      </c>
      <c r="O9" s="291" t="s">
        <v>343</v>
      </c>
      <c r="P9" s="297" t="s">
        <v>238</v>
      </c>
      <c r="Q9" s="298" t="s">
        <v>356</v>
      </c>
      <c r="R9" s="299">
        <v>1</v>
      </c>
      <c r="S9" s="300">
        <v>0</v>
      </c>
      <c r="T9" s="299">
        <v>6.8000000000000005E-2</v>
      </c>
      <c r="U9" s="300">
        <v>250</v>
      </c>
      <c r="V9" s="300">
        <v>250</v>
      </c>
      <c r="W9" s="301" t="s">
        <v>357</v>
      </c>
    </row>
    <row r="10" spans="1:23" ht="138.75" customHeight="1" x14ac:dyDescent="0.25">
      <c r="A10" s="286" t="s">
        <v>237</v>
      </c>
      <c r="B10" s="287" t="s">
        <v>358</v>
      </c>
      <c r="C10" s="287" t="s">
        <v>359</v>
      </c>
      <c r="D10" s="288">
        <v>253</v>
      </c>
      <c r="E10" s="287" t="s">
        <v>340</v>
      </c>
      <c r="F10" s="295">
        <v>3185079.8</v>
      </c>
      <c r="G10" s="295">
        <v>3152000.59</v>
      </c>
      <c r="H10" s="295">
        <v>0</v>
      </c>
      <c r="I10" s="290">
        <v>2871205.66</v>
      </c>
      <c r="J10" s="295">
        <v>2871205.66</v>
      </c>
      <c r="K10" s="291" t="s">
        <v>353</v>
      </c>
      <c r="L10" s="291" t="s">
        <v>343</v>
      </c>
      <c r="M10" s="296" t="s">
        <v>360</v>
      </c>
      <c r="N10" s="296" t="s">
        <v>361</v>
      </c>
      <c r="O10" s="291" t="s">
        <v>343</v>
      </c>
      <c r="P10" s="297" t="s">
        <v>238</v>
      </c>
      <c r="Q10" s="297" t="s">
        <v>362</v>
      </c>
      <c r="R10" s="299">
        <v>1</v>
      </c>
      <c r="S10" s="300">
        <v>0</v>
      </c>
      <c r="T10" s="299">
        <v>0.15</v>
      </c>
      <c r="U10" s="300">
        <v>13</v>
      </c>
      <c r="V10" s="300">
        <v>13</v>
      </c>
      <c r="W10" s="301" t="s">
        <v>363</v>
      </c>
    </row>
    <row r="11" spans="1:23" ht="137.25" customHeight="1" x14ac:dyDescent="0.25">
      <c r="A11" s="286" t="s">
        <v>237</v>
      </c>
      <c r="B11" s="287" t="s">
        <v>271</v>
      </c>
      <c r="C11" s="287" t="s">
        <v>276</v>
      </c>
      <c r="D11" s="288">
        <v>253</v>
      </c>
      <c r="E11" s="287" t="s">
        <v>340</v>
      </c>
      <c r="F11" s="295">
        <v>828344.38</v>
      </c>
      <c r="G11" s="295">
        <v>924842.32</v>
      </c>
      <c r="H11" s="295">
        <v>0</v>
      </c>
      <c r="I11" s="290">
        <v>739266.76</v>
      </c>
      <c r="J11" s="295">
        <v>739266.76</v>
      </c>
      <c r="K11" s="291" t="s">
        <v>353</v>
      </c>
      <c r="L11" s="291" t="s">
        <v>343</v>
      </c>
      <c r="M11" s="296" t="s">
        <v>364</v>
      </c>
      <c r="N11" s="296" t="s">
        <v>361</v>
      </c>
      <c r="O11" s="291" t="s">
        <v>343</v>
      </c>
      <c r="P11" s="297" t="s">
        <v>238</v>
      </c>
      <c r="Q11" s="297" t="s">
        <v>362</v>
      </c>
      <c r="R11" s="299">
        <v>1</v>
      </c>
      <c r="S11" s="300">
        <v>0</v>
      </c>
      <c r="T11" s="299">
        <v>0.15</v>
      </c>
      <c r="U11" s="300">
        <v>13</v>
      </c>
      <c r="V11" s="300">
        <v>13</v>
      </c>
      <c r="W11" s="301" t="s">
        <v>363</v>
      </c>
    </row>
    <row r="12" spans="1:23" ht="82.5" customHeight="1" x14ac:dyDescent="0.25">
      <c r="A12" s="286" t="s">
        <v>365</v>
      </c>
      <c r="B12" s="287" t="s">
        <v>306</v>
      </c>
      <c r="C12" s="287" t="s">
        <v>307</v>
      </c>
      <c r="D12" s="288">
        <v>253</v>
      </c>
      <c r="E12" s="287" t="s">
        <v>340</v>
      </c>
      <c r="F12" s="295">
        <v>47085763.109999999</v>
      </c>
      <c r="G12" s="295">
        <f>43596385.71+170210.68</f>
        <v>43766596.390000001</v>
      </c>
      <c r="H12" s="295">
        <v>0</v>
      </c>
      <c r="I12" s="290">
        <f>42004780.95+170210.68</f>
        <v>42174991.630000003</v>
      </c>
      <c r="J12" s="295">
        <f>42004780.95+170210.68</f>
        <v>42174991.630000003</v>
      </c>
      <c r="K12" s="291" t="s">
        <v>353</v>
      </c>
      <c r="L12" s="291" t="s">
        <v>343</v>
      </c>
      <c r="M12" s="296" t="s">
        <v>366</v>
      </c>
      <c r="N12" s="296" t="s">
        <v>240</v>
      </c>
      <c r="O12" s="291" t="s">
        <v>343</v>
      </c>
      <c r="P12" s="297" t="s">
        <v>238</v>
      </c>
      <c r="Q12" s="297" t="s">
        <v>367</v>
      </c>
      <c r="R12" s="299">
        <v>1</v>
      </c>
      <c r="S12" s="300">
        <v>0</v>
      </c>
      <c r="T12" s="299">
        <v>0</v>
      </c>
      <c r="U12" s="300">
        <v>2505</v>
      </c>
      <c r="V12" s="300">
        <v>2505</v>
      </c>
      <c r="W12" s="301" t="s">
        <v>368</v>
      </c>
    </row>
    <row r="13" spans="1:23" ht="152.25" customHeight="1" x14ac:dyDescent="0.25">
      <c r="A13" s="286" t="s">
        <v>369</v>
      </c>
      <c r="B13" s="287" t="s">
        <v>370</v>
      </c>
      <c r="C13" s="287" t="s">
        <v>371</v>
      </c>
      <c r="D13" s="288">
        <v>253</v>
      </c>
      <c r="E13" s="287" t="s">
        <v>340</v>
      </c>
      <c r="F13" s="295">
        <v>819187</v>
      </c>
      <c r="G13" s="295">
        <v>777254.77</v>
      </c>
      <c r="H13" s="295">
        <v>0</v>
      </c>
      <c r="I13" s="290">
        <v>706048.62</v>
      </c>
      <c r="J13" s="295">
        <v>706048.62</v>
      </c>
      <c r="K13" s="291" t="s">
        <v>353</v>
      </c>
      <c r="L13" s="291" t="s">
        <v>343</v>
      </c>
      <c r="M13" s="296" t="s">
        <v>372</v>
      </c>
      <c r="N13" s="296" t="s">
        <v>247</v>
      </c>
      <c r="O13" s="291" t="s">
        <v>343</v>
      </c>
      <c r="P13" s="297" t="s">
        <v>238</v>
      </c>
      <c r="Q13" s="297" t="s">
        <v>373</v>
      </c>
      <c r="R13" s="299">
        <v>1</v>
      </c>
      <c r="S13" s="300">
        <v>0</v>
      </c>
      <c r="T13" s="299">
        <v>0.09</v>
      </c>
      <c r="U13" s="300">
        <v>2362</v>
      </c>
      <c r="V13" s="300">
        <v>2362</v>
      </c>
      <c r="W13" s="301" t="s">
        <v>368</v>
      </c>
    </row>
    <row r="14" spans="1:23" ht="126.75" customHeight="1" x14ac:dyDescent="0.25">
      <c r="A14" s="286" t="s">
        <v>374</v>
      </c>
      <c r="B14" s="287" t="s">
        <v>375</v>
      </c>
      <c r="C14" s="287" t="s">
        <v>376</v>
      </c>
      <c r="D14" s="288">
        <v>253</v>
      </c>
      <c r="E14" s="287" t="s">
        <v>340</v>
      </c>
      <c r="F14" s="295">
        <v>446826.38</v>
      </c>
      <c r="G14" s="295">
        <v>439658.52</v>
      </c>
      <c r="H14" s="295">
        <v>0</v>
      </c>
      <c r="I14" s="290">
        <v>398804.13</v>
      </c>
      <c r="J14" s="295">
        <v>398804.13</v>
      </c>
      <c r="K14" s="291" t="s">
        <v>353</v>
      </c>
      <c r="L14" s="291" t="s">
        <v>343</v>
      </c>
      <c r="M14" s="296" t="s">
        <v>377</v>
      </c>
      <c r="N14" s="296" t="s">
        <v>243</v>
      </c>
      <c r="O14" s="291" t="s">
        <v>343</v>
      </c>
      <c r="P14" s="297" t="s">
        <v>238</v>
      </c>
      <c r="Q14" s="297" t="s">
        <v>378</v>
      </c>
      <c r="R14" s="299">
        <v>1</v>
      </c>
      <c r="S14" s="300">
        <v>0</v>
      </c>
      <c r="T14" s="299">
        <v>1</v>
      </c>
      <c r="U14" s="300">
        <v>643</v>
      </c>
      <c r="V14" s="300">
        <v>643</v>
      </c>
      <c r="W14" s="301" t="s">
        <v>368</v>
      </c>
    </row>
    <row r="15" spans="1:23" ht="216" customHeight="1" x14ac:dyDescent="0.25">
      <c r="A15" s="286" t="s">
        <v>237</v>
      </c>
      <c r="B15" s="287" t="s">
        <v>379</v>
      </c>
      <c r="C15" s="287" t="s">
        <v>380</v>
      </c>
      <c r="D15" s="288">
        <v>253</v>
      </c>
      <c r="E15" s="287" t="s">
        <v>340</v>
      </c>
      <c r="F15" s="295">
        <v>11191848.02</v>
      </c>
      <c r="G15" s="295">
        <v>7255933.7800000003</v>
      </c>
      <c r="H15" s="295">
        <v>0</v>
      </c>
      <c r="I15" s="290">
        <v>6509897.1100000003</v>
      </c>
      <c r="J15" s="295">
        <v>6509897.1100000003</v>
      </c>
      <c r="K15" s="291" t="s">
        <v>353</v>
      </c>
      <c r="L15" s="291" t="s">
        <v>343</v>
      </c>
      <c r="M15" s="296" t="s">
        <v>381</v>
      </c>
      <c r="N15" s="296" t="s">
        <v>239</v>
      </c>
      <c r="O15" s="291" t="s">
        <v>343</v>
      </c>
      <c r="P15" s="297" t="s">
        <v>238</v>
      </c>
      <c r="Q15" s="297" t="s">
        <v>382</v>
      </c>
      <c r="R15" s="299">
        <v>1</v>
      </c>
      <c r="S15" s="300">
        <v>0</v>
      </c>
      <c r="T15" s="299">
        <v>0.26</v>
      </c>
      <c r="U15" s="300">
        <v>1500</v>
      </c>
      <c r="V15" s="300">
        <v>1500</v>
      </c>
      <c r="W15" s="301" t="s">
        <v>383</v>
      </c>
    </row>
    <row r="16" spans="1:23" ht="117" customHeight="1" x14ac:dyDescent="0.25">
      <c r="A16" s="286" t="s">
        <v>365</v>
      </c>
      <c r="B16" s="287" t="s">
        <v>267</v>
      </c>
      <c r="C16" s="287" t="s">
        <v>272</v>
      </c>
      <c r="D16" s="288">
        <v>253</v>
      </c>
      <c r="E16" s="287" t="s">
        <v>340</v>
      </c>
      <c r="F16" s="295">
        <v>12328306.08</v>
      </c>
      <c r="G16" s="295">
        <f>10140119.26+419558.19+3371768.2</f>
        <v>13931445.649999999</v>
      </c>
      <c r="H16" s="295">
        <v>0</v>
      </c>
      <c r="I16" s="290">
        <f>6071407.54+419558.19+2586956.02</f>
        <v>9077921.75</v>
      </c>
      <c r="J16" s="295">
        <f>6071407.54+419558.19+1607949.61</f>
        <v>8098915.3400000008</v>
      </c>
      <c r="K16" s="291" t="s">
        <v>353</v>
      </c>
      <c r="L16" s="291" t="s">
        <v>343</v>
      </c>
      <c r="M16" s="296" t="s">
        <v>384</v>
      </c>
      <c r="N16" s="296" t="s">
        <v>241</v>
      </c>
      <c r="O16" s="291" t="s">
        <v>343</v>
      </c>
      <c r="P16" s="297" t="s">
        <v>238</v>
      </c>
      <c r="Q16" s="297" t="s">
        <v>385</v>
      </c>
      <c r="R16" s="299">
        <v>1</v>
      </c>
      <c r="S16" s="300">
        <v>0</v>
      </c>
      <c r="T16" s="299">
        <v>0</v>
      </c>
      <c r="U16" s="300">
        <v>6</v>
      </c>
      <c r="V16" s="300">
        <v>6</v>
      </c>
      <c r="W16" s="301" t="s">
        <v>386</v>
      </c>
    </row>
    <row r="17" spans="1:23" ht="87" customHeight="1" x14ac:dyDescent="0.25">
      <c r="A17" s="286" t="s">
        <v>369</v>
      </c>
      <c r="B17" s="287" t="s">
        <v>387</v>
      </c>
      <c r="C17" s="287" t="s">
        <v>388</v>
      </c>
      <c r="D17" s="288">
        <v>253</v>
      </c>
      <c r="E17" s="287" t="s">
        <v>340</v>
      </c>
      <c r="F17" s="295">
        <v>796489.34</v>
      </c>
      <c r="G17" s="295">
        <v>795293.4</v>
      </c>
      <c r="H17" s="295">
        <v>0</v>
      </c>
      <c r="I17" s="290">
        <v>748875.77</v>
      </c>
      <c r="J17" s="295">
        <v>748875.77</v>
      </c>
      <c r="K17" s="291" t="s">
        <v>353</v>
      </c>
      <c r="L17" s="291" t="s">
        <v>343</v>
      </c>
      <c r="M17" s="296" t="s">
        <v>389</v>
      </c>
      <c r="N17" s="296" t="s">
        <v>246</v>
      </c>
      <c r="O17" s="291" t="s">
        <v>343</v>
      </c>
      <c r="P17" s="297" t="s">
        <v>238</v>
      </c>
      <c r="Q17" s="297" t="s">
        <v>390</v>
      </c>
      <c r="R17" s="299">
        <v>1</v>
      </c>
      <c r="S17" s="300">
        <v>0</v>
      </c>
      <c r="T17" s="299">
        <v>0.19</v>
      </c>
      <c r="U17" s="300">
        <v>900</v>
      </c>
      <c r="V17" s="300">
        <v>900</v>
      </c>
      <c r="W17" s="301" t="s">
        <v>391</v>
      </c>
    </row>
    <row r="18" spans="1:23" ht="186" customHeight="1" x14ac:dyDescent="0.25">
      <c r="A18" s="286" t="s">
        <v>374</v>
      </c>
      <c r="B18" s="287" t="s">
        <v>269</v>
      </c>
      <c r="C18" s="287" t="s">
        <v>274</v>
      </c>
      <c r="D18" s="288">
        <v>253</v>
      </c>
      <c r="E18" s="287" t="s">
        <v>340</v>
      </c>
      <c r="F18" s="295">
        <v>3838214.85</v>
      </c>
      <c r="G18" s="295">
        <v>3933441.83</v>
      </c>
      <c r="H18" s="295">
        <v>0</v>
      </c>
      <c r="I18" s="290">
        <v>3536255.52</v>
      </c>
      <c r="J18" s="295">
        <v>3536255.52</v>
      </c>
      <c r="K18" s="291" t="s">
        <v>353</v>
      </c>
      <c r="L18" s="291" t="s">
        <v>343</v>
      </c>
      <c r="M18" s="296" t="s">
        <v>392</v>
      </c>
      <c r="N18" s="296" t="s">
        <v>393</v>
      </c>
      <c r="O18" s="291" t="s">
        <v>343</v>
      </c>
      <c r="P18" s="297" t="s">
        <v>238</v>
      </c>
      <c r="Q18" s="297" t="s">
        <v>394</v>
      </c>
      <c r="R18" s="299">
        <v>1</v>
      </c>
      <c r="S18" s="300">
        <v>0</v>
      </c>
      <c r="T18" s="299">
        <v>0.17</v>
      </c>
      <c r="U18" s="300">
        <v>1498</v>
      </c>
      <c r="V18" s="300">
        <v>1498</v>
      </c>
      <c r="W18" s="301" t="s">
        <v>368</v>
      </c>
    </row>
    <row r="19" spans="1:23" ht="174.75" customHeight="1" x14ac:dyDescent="0.25">
      <c r="A19" s="286" t="s">
        <v>374</v>
      </c>
      <c r="B19" s="287" t="s">
        <v>395</v>
      </c>
      <c r="C19" s="287" t="s">
        <v>396</v>
      </c>
      <c r="D19" s="288">
        <v>253</v>
      </c>
      <c r="E19" s="287" t="s">
        <v>340</v>
      </c>
      <c r="F19" s="295">
        <v>397817.02</v>
      </c>
      <c r="G19" s="295">
        <v>393613</v>
      </c>
      <c r="H19" s="295">
        <v>0</v>
      </c>
      <c r="I19" s="290">
        <v>369503.11</v>
      </c>
      <c r="J19" s="295">
        <v>369503.11</v>
      </c>
      <c r="K19" s="291" t="s">
        <v>353</v>
      </c>
      <c r="L19" s="291" t="s">
        <v>343</v>
      </c>
      <c r="M19" s="296" t="s">
        <v>397</v>
      </c>
      <c r="N19" s="296" t="s">
        <v>245</v>
      </c>
      <c r="O19" s="291" t="s">
        <v>343</v>
      </c>
      <c r="P19" s="297" t="s">
        <v>238</v>
      </c>
      <c r="Q19" s="297" t="s">
        <v>398</v>
      </c>
      <c r="R19" s="299">
        <v>1</v>
      </c>
      <c r="S19" s="300">
        <v>0</v>
      </c>
      <c r="T19" s="299">
        <v>0</v>
      </c>
      <c r="U19" s="300">
        <v>20</v>
      </c>
      <c r="V19" s="300">
        <v>20</v>
      </c>
      <c r="W19" s="301" t="s">
        <v>368</v>
      </c>
    </row>
    <row r="20" spans="1:23" ht="228" customHeight="1" x14ac:dyDescent="0.25">
      <c r="A20" s="286" t="s">
        <v>374</v>
      </c>
      <c r="B20" s="287" t="s">
        <v>285</v>
      </c>
      <c r="C20" s="287" t="s">
        <v>286</v>
      </c>
      <c r="D20" s="288">
        <v>253</v>
      </c>
      <c r="E20" s="287" t="s">
        <v>340</v>
      </c>
      <c r="F20" s="302">
        <v>863809.15</v>
      </c>
      <c r="G20" s="302">
        <f>1029321.84+57500</f>
        <v>1086821.8399999999</v>
      </c>
      <c r="H20" s="302">
        <v>0</v>
      </c>
      <c r="I20" s="290">
        <f>975568.2+57500</f>
        <v>1033068.2</v>
      </c>
      <c r="J20" s="302">
        <f>850568.2+57500</f>
        <v>908068.2</v>
      </c>
      <c r="K20" s="291" t="s">
        <v>353</v>
      </c>
      <c r="L20" s="291" t="s">
        <v>343</v>
      </c>
      <c r="M20" s="296" t="s">
        <v>399</v>
      </c>
      <c r="N20" s="296" t="s">
        <v>242</v>
      </c>
      <c r="O20" s="291" t="s">
        <v>343</v>
      </c>
      <c r="P20" s="297" t="s">
        <v>238</v>
      </c>
      <c r="Q20" s="297" t="s">
        <v>400</v>
      </c>
      <c r="R20" s="299">
        <v>1</v>
      </c>
      <c r="S20" s="300">
        <v>0</v>
      </c>
      <c r="T20" s="299">
        <v>0.23</v>
      </c>
      <c r="U20" s="300">
        <v>1541</v>
      </c>
      <c r="V20" s="300">
        <v>1541</v>
      </c>
      <c r="W20" s="301" t="s">
        <v>368</v>
      </c>
    </row>
    <row r="21" spans="1:23" ht="168.75" customHeight="1" x14ac:dyDescent="0.25">
      <c r="A21" s="286" t="s">
        <v>374</v>
      </c>
      <c r="B21" s="287" t="s">
        <v>401</v>
      </c>
      <c r="C21" s="287" t="s">
        <v>402</v>
      </c>
      <c r="D21" s="288">
        <v>253</v>
      </c>
      <c r="E21" s="287" t="s">
        <v>340</v>
      </c>
      <c r="F21" s="302">
        <v>1108153.42</v>
      </c>
      <c r="G21" s="302">
        <v>1096822.52</v>
      </c>
      <c r="H21" s="302">
        <v>0</v>
      </c>
      <c r="I21" s="290">
        <v>984627.27</v>
      </c>
      <c r="J21" s="302">
        <v>984627.27</v>
      </c>
      <c r="K21" s="291" t="s">
        <v>353</v>
      </c>
      <c r="L21" s="291" t="s">
        <v>343</v>
      </c>
      <c r="M21" s="296" t="s">
        <v>403</v>
      </c>
      <c r="N21" s="296" t="s">
        <v>244</v>
      </c>
      <c r="O21" s="291" t="s">
        <v>343</v>
      </c>
      <c r="P21" s="297" t="s">
        <v>238</v>
      </c>
      <c r="Q21" s="297" t="s">
        <v>404</v>
      </c>
      <c r="R21" s="299">
        <v>1</v>
      </c>
      <c r="S21" s="300">
        <v>0</v>
      </c>
      <c r="T21" s="299">
        <v>0</v>
      </c>
      <c r="U21" s="300">
        <v>2</v>
      </c>
      <c r="V21" s="300">
        <v>2</v>
      </c>
      <c r="W21" s="301" t="s">
        <v>405</v>
      </c>
    </row>
    <row r="22" spans="1:23" ht="159.75" customHeight="1" x14ac:dyDescent="0.25">
      <c r="A22" s="303" t="s">
        <v>406</v>
      </c>
      <c r="B22" s="287" t="s">
        <v>407</v>
      </c>
      <c r="C22" s="304" t="s">
        <v>408</v>
      </c>
      <c r="D22" s="305">
        <v>253</v>
      </c>
      <c r="E22" s="306" t="s">
        <v>340</v>
      </c>
      <c r="F22" s="307">
        <v>908666.36</v>
      </c>
      <c r="G22" s="307">
        <v>3006906.35</v>
      </c>
      <c r="H22" s="307">
        <v>0</v>
      </c>
      <c r="I22" s="290">
        <v>2974211</v>
      </c>
      <c r="J22" s="307">
        <v>2974211</v>
      </c>
      <c r="K22" s="291" t="s">
        <v>353</v>
      </c>
      <c r="L22" s="291" t="s">
        <v>343</v>
      </c>
      <c r="M22" s="296" t="s">
        <v>409</v>
      </c>
      <c r="N22" s="308" t="s">
        <v>410</v>
      </c>
      <c r="O22" s="291" t="s">
        <v>343</v>
      </c>
      <c r="P22" s="297" t="s">
        <v>411</v>
      </c>
      <c r="Q22" s="297" t="s">
        <v>412</v>
      </c>
      <c r="R22" s="299">
        <v>1</v>
      </c>
      <c r="S22" s="300">
        <v>0</v>
      </c>
      <c r="T22" s="299">
        <v>0</v>
      </c>
      <c r="U22" s="299">
        <v>0.33</v>
      </c>
      <c r="V22" s="299">
        <v>0.33</v>
      </c>
      <c r="W22" s="301" t="s">
        <v>413</v>
      </c>
    </row>
    <row r="23" spans="1:23" s="21" customFormat="1" ht="32.25" customHeight="1" x14ac:dyDescent="0.25">
      <c r="A23" s="309"/>
      <c r="B23" s="310"/>
      <c r="C23" s="309"/>
      <c r="D23" s="309"/>
      <c r="E23" s="310"/>
      <c r="F23" s="311">
        <f>SUM(F5:F22)</f>
        <v>115930238.38</v>
      </c>
      <c r="G23" s="311">
        <f>SUM(G5:G22)</f>
        <v>125911393.25</v>
      </c>
      <c r="H23" s="311">
        <f t="shared" ref="H23:J23" si="0">SUM(H5:H22)</f>
        <v>0</v>
      </c>
      <c r="I23" s="311">
        <f t="shared" si="0"/>
        <v>113526460.55</v>
      </c>
      <c r="J23" s="311">
        <f t="shared" si="0"/>
        <v>112392853.14</v>
      </c>
      <c r="K23" s="312"/>
      <c r="L23" s="312"/>
      <c r="M23" s="312"/>
      <c r="N23" s="312"/>
      <c r="O23" s="312"/>
      <c r="P23" s="313"/>
      <c r="Q23" s="313"/>
      <c r="R23" s="312"/>
      <c r="S23" s="312"/>
      <c r="T23" s="312"/>
      <c r="U23" s="312"/>
      <c r="V23" s="312"/>
      <c r="W23" s="312"/>
    </row>
    <row r="24" spans="1:23" x14ac:dyDescent="0.25">
      <c r="A24" s="314" t="s">
        <v>39</v>
      </c>
      <c r="B24" s="315"/>
      <c r="C24" s="316"/>
      <c r="D24" s="316"/>
      <c r="E24" s="315"/>
      <c r="F24" s="317"/>
      <c r="G24" s="317"/>
      <c r="H24" s="317"/>
      <c r="I24" s="317"/>
      <c r="J24" s="317"/>
      <c r="K24" s="318"/>
      <c r="L24" s="318"/>
      <c r="M24" s="318"/>
      <c r="N24" s="318"/>
      <c r="O24" s="318"/>
      <c r="P24" s="319"/>
      <c r="Q24" s="319"/>
      <c r="R24" s="318"/>
      <c r="S24" s="318"/>
      <c r="T24" s="318"/>
      <c r="U24" s="318"/>
      <c r="V24" s="318"/>
      <c r="W24" s="318"/>
    </row>
    <row r="25" spans="1:23" x14ac:dyDescent="0.25">
      <c r="A25" s="316"/>
      <c r="B25" s="315"/>
      <c r="C25" s="316"/>
      <c r="D25" s="316"/>
      <c r="E25" s="315"/>
      <c r="F25" s="317"/>
      <c r="G25" s="317"/>
      <c r="H25" s="317"/>
      <c r="I25" s="317"/>
      <c r="J25" s="317"/>
      <c r="K25" s="318"/>
      <c r="L25" s="318"/>
      <c r="M25" s="318"/>
      <c r="N25" s="318"/>
      <c r="O25" s="318"/>
      <c r="P25" s="319"/>
      <c r="Q25" s="319"/>
      <c r="R25" s="318"/>
      <c r="S25" s="318"/>
      <c r="T25" s="318"/>
      <c r="U25" s="318"/>
      <c r="V25" s="318"/>
      <c r="W25" s="318"/>
    </row>
    <row r="26" spans="1:23" x14ac:dyDescent="0.25">
      <c r="A26" s="316"/>
      <c r="B26" s="315"/>
      <c r="C26" s="316"/>
      <c r="D26" s="316"/>
      <c r="E26" s="315"/>
      <c r="F26" s="317"/>
      <c r="G26" s="317"/>
      <c r="H26" s="317"/>
      <c r="I26" s="317"/>
      <c r="J26" s="317"/>
      <c r="K26" s="318"/>
      <c r="L26" s="318"/>
      <c r="M26" s="318"/>
      <c r="N26" s="318"/>
      <c r="O26" s="318"/>
      <c r="P26" s="319"/>
      <c r="Q26" s="319"/>
      <c r="R26" s="318"/>
      <c r="S26" s="318"/>
      <c r="T26" s="318"/>
      <c r="U26" s="318"/>
      <c r="V26" s="318"/>
      <c r="W26" s="318"/>
    </row>
    <row r="27" spans="1:23" x14ac:dyDescent="0.25">
      <c r="A27" s="316"/>
      <c r="B27" s="315"/>
      <c r="C27" s="316"/>
      <c r="D27" s="316"/>
      <c r="E27" s="315"/>
      <c r="F27" s="315"/>
      <c r="G27" s="315"/>
      <c r="H27" s="315"/>
      <c r="I27" s="315"/>
      <c r="J27" s="315"/>
      <c r="K27" s="315"/>
      <c r="L27" s="315"/>
      <c r="M27" s="318"/>
      <c r="N27" s="318"/>
      <c r="O27" s="318"/>
      <c r="P27" s="318"/>
      <c r="Q27" s="318"/>
      <c r="R27" s="318"/>
      <c r="S27" s="318"/>
      <c r="T27" s="318"/>
      <c r="U27" s="318"/>
      <c r="V27" s="318"/>
      <c r="W27" s="318"/>
    </row>
    <row r="28" spans="1:23" x14ac:dyDescent="0.25">
      <c r="A28" s="316"/>
      <c r="B28" s="315"/>
      <c r="C28" s="316"/>
      <c r="D28" s="316"/>
      <c r="E28" s="315"/>
      <c r="F28" s="315"/>
      <c r="G28" s="315"/>
      <c r="H28" s="317"/>
      <c r="I28" s="317"/>
      <c r="J28" s="315"/>
      <c r="K28" s="315"/>
      <c r="L28" s="315"/>
      <c r="M28" s="318"/>
      <c r="N28" s="318"/>
      <c r="O28" s="318"/>
      <c r="P28" s="318"/>
      <c r="Q28" s="318"/>
      <c r="R28" s="318"/>
      <c r="S28" s="318"/>
      <c r="T28" s="318"/>
      <c r="U28" s="318"/>
      <c r="V28" s="318"/>
      <c r="W28" s="318"/>
    </row>
    <row r="29" spans="1:23" x14ac:dyDescent="0.25">
      <c r="A29" s="318"/>
      <c r="B29" s="318"/>
      <c r="C29" s="399" t="s">
        <v>33</v>
      </c>
      <c r="D29" s="399"/>
      <c r="E29" s="399"/>
      <c r="F29" s="318"/>
      <c r="G29" s="318"/>
      <c r="H29" s="318"/>
      <c r="I29" s="318"/>
      <c r="J29" s="318"/>
      <c r="K29" s="378" t="s">
        <v>34</v>
      </c>
      <c r="L29" s="378"/>
      <c r="M29" s="378"/>
      <c r="N29" s="378"/>
      <c r="O29" s="378"/>
      <c r="P29" s="318"/>
      <c r="Q29" s="318"/>
      <c r="R29" s="318"/>
      <c r="S29" s="318"/>
      <c r="T29" s="318"/>
      <c r="U29" s="318"/>
      <c r="V29" s="318"/>
      <c r="W29" s="318"/>
    </row>
    <row r="30" spans="1:23" ht="30" customHeight="1" x14ac:dyDescent="0.25">
      <c r="A30" s="318"/>
      <c r="B30" s="318"/>
      <c r="C30" s="399" t="s">
        <v>35</v>
      </c>
      <c r="D30" s="399"/>
      <c r="E30" s="399"/>
      <c r="F30" s="318"/>
      <c r="G30" s="318"/>
      <c r="H30" s="318"/>
      <c r="I30" s="318"/>
      <c r="J30" s="318"/>
      <c r="K30" s="369" t="s">
        <v>467</v>
      </c>
      <c r="L30" s="369"/>
      <c r="M30" s="369"/>
      <c r="N30" s="369"/>
      <c r="O30" s="369"/>
      <c r="P30" s="318"/>
      <c r="Q30" s="318"/>
      <c r="R30" s="318"/>
      <c r="S30" s="318"/>
      <c r="T30" s="318"/>
      <c r="U30" s="318"/>
      <c r="V30" s="318"/>
      <c r="W30" s="318"/>
    </row>
    <row r="31" spans="1:23" x14ac:dyDescent="0.25">
      <c r="A31" s="124"/>
      <c r="B31" s="124"/>
      <c r="C31" s="318"/>
      <c r="D31" s="320"/>
      <c r="E31" s="318"/>
      <c r="F31" s="318"/>
      <c r="G31" s="318"/>
      <c r="H31" s="318"/>
      <c r="I31" s="318"/>
      <c r="J31" s="318"/>
      <c r="K31" s="369"/>
      <c r="L31" s="369"/>
      <c r="M31" s="369"/>
      <c r="N31" s="369"/>
      <c r="O31" s="369"/>
      <c r="P31" s="124"/>
      <c r="Q31" s="124"/>
      <c r="R31" s="124"/>
      <c r="S31" s="124"/>
      <c r="T31" s="124"/>
      <c r="U31" s="124"/>
      <c r="V31" s="124"/>
      <c r="W31" s="124"/>
    </row>
    <row r="32" spans="1:23" x14ac:dyDescent="0.25">
      <c r="C32" s="19"/>
      <c r="D32" s="2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3:15" x14ac:dyDescent="0.25">
      <c r="C33" s="19"/>
      <c r="D33" s="20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3:15" x14ac:dyDescent="0.25">
      <c r="C34" s="19"/>
      <c r="D34" s="20"/>
      <c r="E34" s="19"/>
      <c r="F34" s="30"/>
      <c r="G34" s="19"/>
      <c r="H34" s="19"/>
      <c r="I34" s="30"/>
      <c r="J34" s="30"/>
      <c r="K34" s="19"/>
      <c r="L34" s="19"/>
      <c r="M34" s="19"/>
      <c r="N34" s="19"/>
      <c r="O34" s="19"/>
    </row>
    <row r="35" spans="3:15" x14ac:dyDescent="0.25">
      <c r="C35" s="19"/>
      <c r="D35" s="20"/>
      <c r="E35" s="19"/>
      <c r="F35" s="19"/>
      <c r="G35" s="19"/>
      <c r="H35" s="19"/>
      <c r="I35" s="30"/>
      <c r="J35" s="30"/>
      <c r="K35" s="19"/>
      <c r="L35" s="19"/>
      <c r="M35" s="19"/>
      <c r="N35" s="19"/>
      <c r="O35" s="19"/>
    </row>
    <row r="36" spans="3:15" x14ac:dyDescent="0.25">
      <c r="C36" s="19"/>
      <c r="D36" s="20"/>
      <c r="E36" s="19"/>
      <c r="F36" s="30"/>
      <c r="G36" s="19"/>
      <c r="H36" s="19"/>
      <c r="I36" s="19"/>
      <c r="J36" s="19"/>
      <c r="K36" s="19"/>
      <c r="L36" s="19"/>
      <c r="M36" s="19"/>
      <c r="N36" s="19"/>
      <c r="O36" s="19"/>
    </row>
    <row r="37" spans="3:15" x14ac:dyDescent="0.25">
      <c r="C37" s="19"/>
      <c r="D37" s="2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</sheetData>
  <mergeCells count="6">
    <mergeCell ref="A1:E1"/>
    <mergeCell ref="C29:E29"/>
    <mergeCell ref="C30:E30"/>
    <mergeCell ref="K29:O29"/>
    <mergeCell ref="K30:O31"/>
    <mergeCell ref="A2:E2"/>
  </mergeCells>
  <printOptions horizontalCentered="1"/>
  <pageMargins left="0.31496062992125984" right="0.31496062992125984" top="0.74803149606299213" bottom="0.74803149606299213" header="0.31496062992125984" footer="0.31496062992125984"/>
  <pageSetup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F6DE-D617-4FEA-871A-EC8A4C49EBF9}">
  <sheetPr>
    <pageSetUpPr fitToPage="1"/>
  </sheetPr>
  <dimension ref="A1:E41"/>
  <sheetViews>
    <sheetView showGridLines="0" topLeftCell="A11" workbookViewId="0">
      <selection sqref="A1:E40"/>
    </sheetView>
  </sheetViews>
  <sheetFormatPr baseColWidth="10" defaultRowHeight="15" x14ac:dyDescent="0.25"/>
  <cols>
    <col min="1" max="1" width="2.28515625" customWidth="1"/>
    <col min="2" max="2" width="47.85546875" customWidth="1"/>
    <col min="3" max="5" width="19.5703125" customWidth="1"/>
  </cols>
  <sheetData>
    <row r="1" spans="1:5" ht="39.75" customHeight="1" x14ac:dyDescent="0.25">
      <c r="A1" s="496" t="s">
        <v>447</v>
      </c>
      <c r="B1" s="497"/>
      <c r="C1" s="497"/>
      <c r="D1" s="497"/>
      <c r="E1" s="498"/>
    </row>
    <row r="2" spans="1:5" ht="12" customHeight="1" x14ac:dyDescent="0.25">
      <c r="A2" s="323"/>
      <c r="B2" s="323"/>
      <c r="C2" s="323"/>
      <c r="D2" s="323"/>
      <c r="E2" s="323"/>
    </row>
    <row r="3" spans="1:5" ht="12" customHeight="1" x14ac:dyDescent="0.25">
      <c r="A3" s="499" t="s">
        <v>42</v>
      </c>
      <c r="B3" s="500"/>
      <c r="C3" s="63" t="s">
        <v>3</v>
      </c>
      <c r="D3" s="63" t="s">
        <v>6</v>
      </c>
      <c r="E3" s="63" t="s">
        <v>462</v>
      </c>
    </row>
    <row r="4" spans="1:5" ht="15.75" thickBot="1" x14ac:dyDescent="0.3">
      <c r="A4" s="324"/>
      <c r="B4" s="325"/>
      <c r="C4" s="326"/>
      <c r="D4" s="326"/>
      <c r="E4" s="326"/>
    </row>
    <row r="5" spans="1:5" ht="15.75" thickBot="1" x14ac:dyDescent="0.3">
      <c r="A5" s="327" t="s">
        <v>253</v>
      </c>
      <c r="B5" s="328"/>
      <c r="C5" s="329">
        <v>115930238.38</v>
      </c>
      <c r="D5" s="329">
        <v>125075162.92</v>
      </c>
      <c r="E5" s="329">
        <v>125063783.61</v>
      </c>
    </row>
    <row r="6" spans="1:5" ht="27" x14ac:dyDescent="0.25">
      <c r="A6" s="330"/>
      <c r="B6" s="331" t="s">
        <v>463</v>
      </c>
      <c r="C6" s="332"/>
      <c r="D6" s="332"/>
      <c r="E6" s="332"/>
    </row>
    <row r="7" spans="1:5" x14ac:dyDescent="0.25">
      <c r="A7" s="333"/>
      <c r="B7" s="334" t="s">
        <v>464</v>
      </c>
      <c r="C7" s="335">
        <v>115930238.38</v>
      </c>
      <c r="D7" s="335">
        <v>125075162.92</v>
      </c>
      <c r="E7" s="335">
        <v>125063783.61</v>
      </c>
    </row>
    <row r="8" spans="1:5" ht="15.75" thickBot="1" x14ac:dyDescent="0.3">
      <c r="A8" s="336"/>
      <c r="B8" s="337"/>
      <c r="C8" s="338"/>
      <c r="D8" s="338"/>
      <c r="E8" s="338"/>
    </row>
    <row r="9" spans="1:5" ht="15.75" thickBot="1" x14ac:dyDescent="0.3">
      <c r="A9" s="327" t="s">
        <v>254</v>
      </c>
      <c r="B9" s="339"/>
      <c r="C9" s="329">
        <v>115930238.38</v>
      </c>
      <c r="D9" s="329">
        <v>115050691.13</v>
      </c>
      <c r="E9" s="329">
        <v>112392853.14</v>
      </c>
    </row>
    <row r="10" spans="1:5" x14ac:dyDescent="0.25">
      <c r="A10" s="330"/>
      <c r="B10" s="331" t="s">
        <v>465</v>
      </c>
      <c r="C10" s="332"/>
      <c r="D10" s="332"/>
      <c r="E10" s="332"/>
    </row>
    <row r="11" spans="1:5" x14ac:dyDescent="0.25">
      <c r="A11" s="333"/>
      <c r="B11" s="334" t="s">
        <v>466</v>
      </c>
      <c r="C11" s="335">
        <v>115930238.38</v>
      </c>
      <c r="D11" s="335">
        <v>115050691.13</v>
      </c>
      <c r="E11" s="335">
        <v>112392853.14</v>
      </c>
    </row>
    <row r="12" spans="1:5" ht="15.75" thickBot="1" x14ac:dyDescent="0.3">
      <c r="A12" s="336"/>
      <c r="B12" s="337"/>
      <c r="C12" s="338"/>
      <c r="D12" s="338"/>
      <c r="E12" s="338"/>
    </row>
    <row r="13" spans="1:5" ht="15.75" thickBot="1" x14ac:dyDescent="0.3">
      <c r="A13" s="327" t="s">
        <v>255</v>
      </c>
      <c r="B13" s="339"/>
      <c r="C13" s="329">
        <v>0</v>
      </c>
      <c r="D13" s="329">
        <v>10024471.789999999</v>
      </c>
      <c r="E13" s="329">
        <v>12670930.470000001</v>
      </c>
    </row>
    <row r="14" spans="1:5" ht="12" customHeight="1" x14ac:dyDescent="0.25">
      <c r="A14" s="340"/>
      <c r="B14" s="341"/>
      <c r="C14" s="342"/>
      <c r="D14" s="342"/>
      <c r="E14" s="342"/>
    </row>
    <row r="15" spans="1:5" ht="12" customHeight="1" x14ac:dyDescent="0.25">
      <c r="A15" s="499" t="s">
        <v>42</v>
      </c>
      <c r="B15" s="500"/>
      <c r="C15" s="63" t="s">
        <v>3</v>
      </c>
      <c r="D15" s="63" t="s">
        <v>6</v>
      </c>
      <c r="E15" s="63" t="s">
        <v>462</v>
      </c>
    </row>
    <row r="16" spans="1:5" ht="12" customHeight="1" x14ac:dyDescent="0.25">
      <c r="A16" s="333"/>
      <c r="B16" s="334"/>
      <c r="C16" s="343"/>
      <c r="D16" s="343"/>
      <c r="E16" s="343"/>
    </row>
    <row r="17" spans="1:5" ht="12" customHeight="1" x14ac:dyDescent="0.25">
      <c r="A17" s="344" t="s">
        <v>256</v>
      </c>
      <c r="B17" s="334"/>
      <c r="C17" s="343">
        <v>0</v>
      </c>
      <c r="D17" s="343">
        <v>10024471.789999999</v>
      </c>
      <c r="E17" s="343">
        <v>12670930.470000001</v>
      </c>
    </row>
    <row r="18" spans="1:5" ht="12" customHeight="1" x14ac:dyDescent="0.25">
      <c r="A18" s="333"/>
      <c r="B18" s="334"/>
      <c r="C18" s="343"/>
      <c r="D18" s="343"/>
      <c r="E18" s="343"/>
    </row>
    <row r="19" spans="1:5" ht="12" customHeight="1" x14ac:dyDescent="0.25">
      <c r="A19" s="344" t="s">
        <v>257</v>
      </c>
      <c r="B19" s="334"/>
      <c r="C19" s="335">
        <v>0</v>
      </c>
      <c r="D19" s="335">
        <v>0</v>
      </c>
      <c r="E19" s="335">
        <v>0</v>
      </c>
    </row>
    <row r="20" spans="1:5" ht="15.75" thickBot="1" x14ac:dyDescent="0.3">
      <c r="A20" s="336"/>
      <c r="B20" s="345"/>
      <c r="C20" s="338"/>
      <c r="D20" s="338"/>
      <c r="E20" s="338"/>
    </row>
    <row r="21" spans="1:5" ht="15.75" thickBot="1" x14ac:dyDescent="0.3">
      <c r="A21" s="327" t="s">
        <v>258</v>
      </c>
      <c r="B21" s="339"/>
      <c r="C21" s="329">
        <v>0</v>
      </c>
      <c r="D21" s="329">
        <v>10024471.789999999</v>
      </c>
      <c r="E21" s="329">
        <v>12670930.470000001</v>
      </c>
    </row>
    <row r="22" spans="1:5" ht="12" customHeight="1" x14ac:dyDescent="0.25">
      <c r="A22" s="340"/>
      <c r="B22" s="341"/>
      <c r="C22" s="342"/>
      <c r="D22" s="342"/>
      <c r="E22" s="342"/>
    </row>
    <row r="23" spans="1:5" ht="12" customHeight="1" x14ac:dyDescent="0.25">
      <c r="A23" s="499" t="s">
        <v>42</v>
      </c>
      <c r="B23" s="500"/>
      <c r="C23" s="63" t="s">
        <v>3</v>
      </c>
      <c r="D23" s="63" t="s">
        <v>6</v>
      </c>
      <c r="E23" s="63" t="s">
        <v>462</v>
      </c>
    </row>
    <row r="24" spans="1:5" ht="12" customHeight="1" x14ac:dyDescent="0.25">
      <c r="A24" s="333"/>
      <c r="B24" s="334"/>
      <c r="C24" s="343"/>
      <c r="D24" s="343"/>
      <c r="E24" s="343"/>
    </row>
    <row r="25" spans="1:5" ht="12" customHeight="1" x14ac:dyDescent="0.25">
      <c r="A25" s="344" t="s">
        <v>259</v>
      </c>
      <c r="B25" s="334"/>
      <c r="C25" s="335"/>
      <c r="D25" s="335"/>
      <c r="E25" s="335"/>
    </row>
    <row r="26" spans="1:5" ht="12" customHeight="1" x14ac:dyDescent="0.25">
      <c r="A26" s="333"/>
      <c r="B26" s="334"/>
      <c r="C26" s="335"/>
      <c r="D26" s="335"/>
      <c r="E26" s="335"/>
    </row>
    <row r="27" spans="1:5" ht="12" customHeight="1" x14ac:dyDescent="0.25">
      <c r="A27" s="344" t="s">
        <v>260</v>
      </c>
      <c r="B27" s="334"/>
      <c r="C27" s="335"/>
      <c r="D27" s="335"/>
      <c r="E27" s="335"/>
    </row>
    <row r="28" spans="1:5" ht="15.75" thickBot="1" x14ac:dyDescent="0.3">
      <c r="A28" s="336"/>
      <c r="B28" s="345"/>
      <c r="C28" s="338"/>
      <c r="D28" s="338"/>
      <c r="E28" s="338"/>
    </row>
    <row r="29" spans="1:5" ht="15.75" thickBot="1" x14ac:dyDescent="0.3">
      <c r="A29" s="327" t="s">
        <v>261</v>
      </c>
      <c r="B29" s="339"/>
      <c r="C29" s="329">
        <v>0</v>
      </c>
      <c r="D29" s="329">
        <v>0</v>
      </c>
      <c r="E29" s="329">
        <v>0</v>
      </c>
    </row>
    <row r="30" spans="1:5" ht="12" customHeight="1" x14ac:dyDescent="0.25">
      <c r="A30" s="124"/>
      <c r="B30" s="124"/>
      <c r="C30" s="124"/>
      <c r="D30" s="124"/>
      <c r="E30" s="124"/>
    </row>
    <row r="31" spans="1:5" ht="12" customHeight="1" x14ac:dyDescent="0.25">
      <c r="A31" s="124"/>
      <c r="B31" s="124"/>
      <c r="C31" s="124"/>
      <c r="D31" s="124"/>
      <c r="E31" s="124"/>
    </row>
    <row r="32" spans="1:5" ht="12" customHeight="1" x14ac:dyDescent="0.25">
      <c r="A32" s="207" t="s">
        <v>204</v>
      </c>
      <c r="B32" s="207"/>
      <c r="C32" s="207"/>
      <c r="D32" s="207"/>
      <c r="E32" s="124"/>
    </row>
    <row r="33" spans="1:5" ht="12" customHeight="1" x14ac:dyDescent="0.25">
      <c r="A33" s="207" t="s">
        <v>205</v>
      </c>
      <c r="B33" s="207"/>
      <c r="C33" s="207"/>
      <c r="D33" s="207"/>
      <c r="E33" s="124"/>
    </row>
    <row r="34" spans="1:5" ht="12" customHeight="1" x14ac:dyDescent="0.25">
      <c r="A34" s="207"/>
      <c r="B34" s="207"/>
      <c r="C34" s="207"/>
      <c r="D34" s="207"/>
      <c r="E34" s="124"/>
    </row>
    <row r="35" spans="1:5" ht="12" customHeight="1" x14ac:dyDescent="0.25">
      <c r="A35" s="207"/>
      <c r="B35" s="207"/>
      <c r="C35" s="207"/>
      <c r="D35" s="207"/>
      <c r="E35" s="124"/>
    </row>
    <row r="36" spans="1:5" ht="12" customHeight="1" x14ac:dyDescent="0.25">
      <c r="A36" s="207"/>
      <c r="B36" s="207"/>
      <c r="C36" s="207"/>
      <c r="D36" s="207"/>
      <c r="E36" s="124"/>
    </row>
    <row r="37" spans="1:5" ht="12" customHeight="1" x14ac:dyDescent="0.25">
      <c r="A37" s="207"/>
      <c r="B37" s="207"/>
      <c r="C37" s="207"/>
      <c r="D37" s="207"/>
      <c r="E37" s="124"/>
    </row>
    <row r="38" spans="1:5" x14ac:dyDescent="0.25">
      <c r="A38" s="207"/>
      <c r="B38" s="36" t="s">
        <v>33</v>
      </c>
      <c r="C38" s="378" t="s">
        <v>34</v>
      </c>
      <c r="D38" s="378"/>
      <c r="E38" s="378"/>
    </row>
    <row r="39" spans="1:5" ht="25.5" x14ac:dyDescent="0.25">
      <c r="A39" s="207"/>
      <c r="B39" s="36" t="s">
        <v>35</v>
      </c>
      <c r="C39" s="369" t="s">
        <v>467</v>
      </c>
      <c r="D39" s="369"/>
      <c r="E39" s="369"/>
    </row>
    <row r="40" spans="1:5" x14ac:dyDescent="0.25">
      <c r="A40" s="207"/>
      <c r="B40" s="207"/>
      <c r="C40" s="369"/>
      <c r="D40" s="369"/>
      <c r="E40" s="369"/>
    </row>
    <row r="41" spans="1:5" x14ac:dyDescent="0.25">
      <c r="A41" s="207"/>
      <c r="B41" s="369"/>
      <c r="C41" s="369"/>
      <c r="D41" s="369"/>
      <c r="E41" s="124"/>
    </row>
  </sheetData>
  <mergeCells count="7">
    <mergeCell ref="B41:D41"/>
    <mergeCell ref="A1:E1"/>
    <mergeCell ref="A3:B3"/>
    <mergeCell ref="A15:B15"/>
    <mergeCell ref="A23:B23"/>
    <mergeCell ref="C38:E38"/>
    <mergeCell ref="C39:E40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8C5E-1999-45B2-8DD7-7D2FC49A5ADF}">
  <sheetPr>
    <tabColor rgb="FFFF0000"/>
  </sheetPr>
  <dimension ref="A1:E37"/>
  <sheetViews>
    <sheetView showGridLines="0" topLeftCell="A11" workbookViewId="0">
      <selection activeCell="C38" sqref="C38"/>
    </sheetView>
  </sheetViews>
  <sheetFormatPr baseColWidth="10" defaultRowHeight="11.25" x14ac:dyDescent="0.2"/>
  <cols>
    <col min="1" max="1" width="17.28515625" style="10" bestFit="1" customWidth="1"/>
    <col min="2" max="2" width="30.42578125" style="10" customWidth="1"/>
    <col min="3" max="5" width="17.85546875" style="10" customWidth="1"/>
    <col min="6" max="16384" width="11.42578125" style="10"/>
  </cols>
  <sheetData>
    <row r="1" spans="1:5" ht="39.950000000000003" customHeight="1" x14ac:dyDescent="0.2">
      <c r="A1" s="501" t="s">
        <v>448</v>
      </c>
      <c r="B1" s="502"/>
      <c r="C1" s="502"/>
      <c r="D1" s="502"/>
      <c r="E1" s="503"/>
    </row>
    <row r="2" spans="1:5" x14ac:dyDescent="0.2">
      <c r="A2" s="11" t="s">
        <v>248</v>
      </c>
      <c r="B2" s="11" t="s">
        <v>249</v>
      </c>
      <c r="C2" s="501" t="s">
        <v>250</v>
      </c>
      <c r="D2" s="503"/>
      <c r="E2" s="12" t="s">
        <v>251</v>
      </c>
    </row>
    <row r="3" spans="1:5" x14ac:dyDescent="0.2">
      <c r="A3" s="11"/>
      <c r="B3" s="11"/>
      <c r="C3" s="13" t="s">
        <v>6</v>
      </c>
      <c r="D3" s="13" t="s">
        <v>45</v>
      </c>
      <c r="E3" s="12"/>
    </row>
    <row r="4" spans="1:5" x14ac:dyDescent="0.2">
      <c r="A4" s="31" t="s">
        <v>436</v>
      </c>
      <c r="B4" s="31" t="s">
        <v>437</v>
      </c>
      <c r="C4" s="32">
        <v>713834.83</v>
      </c>
      <c r="D4" s="32">
        <v>713834.83</v>
      </c>
      <c r="E4" s="15"/>
    </row>
    <row r="5" spans="1:5" x14ac:dyDescent="0.2">
      <c r="A5" s="31" t="s">
        <v>438</v>
      </c>
      <c r="B5" s="31" t="s">
        <v>439</v>
      </c>
      <c r="C5" s="32">
        <v>894114.78</v>
      </c>
      <c r="D5" s="32">
        <v>894114.78</v>
      </c>
      <c r="E5" s="15"/>
    </row>
    <row r="6" spans="1:5" x14ac:dyDescent="0.2">
      <c r="A6" s="31" t="s">
        <v>440</v>
      </c>
      <c r="B6" s="31" t="s">
        <v>252</v>
      </c>
      <c r="C6" s="32">
        <v>49662781.780000001</v>
      </c>
      <c r="D6" s="32">
        <v>49225554.890000001</v>
      </c>
      <c r="E6" s="15"/>
    </row>
    <row r="7" spans="1:5" x14ac:dyDescent="0.2">
      <c r="A7" s="31" t="s">
        <v>441</v>
      </c>
      <c r="B7" s="31" t="s">
        <v>442</v>
      </c>
      <c r="C7" s="32">
        <v>60000</v>
      </c>
      <c r="D7" s="32">
        <v>60000</v>
      </c>
      <c r="E7" s="15"/>
    </row>
    <row r="8" spans="1:5" x14ac:dyDescent="0.2">
      <c r="A8" s="31" t="s">
        <v>443</v>
      </c>
      <c r="B8" s="31" t="s">
        <v>444</v>
      </c>
      <c r="C8" s="32">
        <v>109507.24</v>
      </c>
      <c r="D8" s="32">
        <v>109507.24</v>
      </c>
      <c r="E8" s="15"/>
    </row>
    <row r="9" spans="1:5" x14ac:dyDescent="0.2">
      <c r="A9" s="31" t="s">
        <v>445</v>
      </c>
      <c r="B9" s="31" t="s">
        <v>446</v>
      </c>
      <c r="C9" s="32">
        <v>14</v>
      </c>
      <c r="D9" s="32">
        <v>14</v>
      </c>
      <c r="E9" s="15"/>
    </row>
    <row r="10" spans="1:5" x14ac:dyDescent="0.2">
      <c r="A10" s="14"/>
      <c r="B10" s="14"/>
      <c r="C10" s="15"/>
      <c r="D10" s="15"/>
      <c r="E10" s="15"/>
    </row>
    <row r="11" spans="1:5" x14ac:dyDescent="0.2">
      <c r="A11" s="14"/>
      <c r="B11" s="14"/>
      <c r="C11" s="15"/>
      <c r="D11" s="15"/>
      <c r="E11" s="15"/>
    </row>
    <row r="12" spans="1:5" x14ac:dyDescent="0.2">
      <c r="A12" s="14"/>
      <c r="B12" s="14"/>
      <c r="C12" s="15"/>
      <c r="D12" s="15"/>
      <c r="E12" s="15"/>
    </row>
    <row r="13" spans="1:5" x14ac:dyDescent="0.2">
      <c r="A13" s="14"/>
      <c r="B13" s="14"/>
      <c r="C13" s="15"/>
      <c r="D13" s="15"/>
      <c r="E13" s="15"/>
    </row>
    <row r="14" spans="1:5" x14ac:dyDescent="0.2">
      <c r="A14" s="14"/>
      <c r="B14" s="14"/>
      <c r="C14" s="15"/>
      <c r="D14" s="15"/>
      <c r="E14" s="15"/>
    </row>
    <row r="15" spans="1:5" x14ac:dyDescent="0.2">
      <c r="A15" s="14"/>
      <c r="B15" s="14"/>
      <c r="C15" s="15"/>
      <c r="D15" s="15"/>
      <c r="E15" s="15"/>
    </row>
    <row r="16" spans="1:5" x14ac:dyDescent="0.2">
      <c r="A16" s="14"/>
      <c r="B16" s="14"/>
      <c r="C16" s="15"/>
      <c r="D16" s="15"/>
      <c r="E16" s="15"/>
    </row>
    <row r="17" spans="1:5" x14ac:dyDescent="0.2">
      <c r="A17" s="14"/>
      <c r="B17" s="14"/>
      <c r="C17" s="15"/>
      <c r="D17" s="15"/>
      <c r="E17" s="15"/>
    </row>
    <row r="18" spans="1:5" x14ac:dyDescent="0.2">
      <c r="A18" s="14"/>
      <c r="B18" s="14"/>
      <c r="C18" s="15"/>
      <c r="D18" s="15"/>
      <c r="E18" s="15"/>
    </row>
    <row r="19" spans="1:5" x14ac:dyDescent="0.2">
      <c r="A19" s="14"/>
      <c r="B19" s="14"/>
      <c r="C19" s="15"/>
      <c r="D19" s="15"/>
      <c r="E19" s="15"/>
    </row>
    <row r="20" spans="1:5" x14ac:dyDescent="0.2">
      <c r="A20" s="14"/>
      <c r="B20" s="14"/>
      <c r="C20" s="15"/>
      <c r="D20" s="15"/>
      <c r="E20" s="15"/>
    </row>
    <row r="21" spans="1:5" x14ac:dyDescent="0.2">
      <c r="A21" s="14"/>
      <c r="B21" s="14"/>
      <c r="C21" s="15"/>
      <c r="D21" s="15"/>
      <c r="E21" s="15"/>
    </row>
    <row r="22" spans="1:5" x14ac:dyDescent="0.2">
      <c r="A22" s="14"/>
      <c r="B22" s="14"/>
      <c r="C22" s="15"/>
      <c r="D22" s="15"/>
      <c r="E22" s="15"/>
    </row>
    <row r="23" spans="1:5" x14ac:dyDescent="0.2">
      <c r="A23" s="14"/>
      <c r="B23" s="14"/>
      <c r="C23" s="15"/>
      <c r="D23" s="15"/>
      <c r="E23" s="15"/>
    </row>
    <row r="24" spans="1:5" x14ac:dyDescent="0.2">
      <c r="A24" s="14"/>
      <c r="B24" s="14"/>
      <c r="C24" s="15"/>
      <c r="D24" s="15"/>
      <c r="E24" s="15"/>
    </row>
    <row r="25" spans="1:5" x14ac:dyDescent="0.2">
      <c r="A25" s="14"/>
      <c r="B25" s="14"/>
      <c r="C25" s="15"/>
      <c r="D25" s="15"/>
      <c r="E25" s="15"/>
    </row>
    <row r="27" spans="1:5" x14ac:dyDescent="0.2">
      <c r="A27" s="16" t="s">
        <v>31</v>
      </c>
      <c r="B27" s="17"/>
      <c r="C27" s="17"/>
      <c r="D27" s="17"/>
    </row>
    <row r="28" spans="1:5" x14ac:dyDescent="0.2">
      <c r="A28" s="16"/>
      <c r="B28" s="17"/>
      <c r="C28" s="17"/>
      <c r="D28" s="17"/>
    </row>
    <row r="29" spans="1:5" x14ac:dyDescent="0.2">
      <c r="A29" s="16"/>
      <c r="B29" s="17"/>
      <c r="C29" s="17"/>
      <c r="D29" s="17"/>
    </row>
    <row r="30" spans="1:5" x14ac:dyDescent="0.2">
      <c r="A30" s="16"/>
      <c r="B30" s="17"/>
      <c r="C30" s="17"/>
      <c r="D30" s="17"/>
    </row>
    <row r="34" spans="1:5" ht="16.5" customHeight="1" x14ac:dyDescent="0.2">
      <c r="A34" s="504" t="s">
        <v>33</v>
      </c>
      <c r="B34" s="504"/>
      <c r="C34" s="505" t="s">
        <v>34</v>
      </c>
      <c r="D34" s="505"/>
      <c r="E34" s="505"/>
    </row>
    <row r="35" spans="1:5" ht="11.25" customHeight="1" x14ac:dyDescent="0.2">
      <c r="A35" s="504" t="s">
        <v>35</v>
      </c>
      <c r="B35" s="504"/>
      <c r="C35" s="506" t="s">
        <v>467</v>
      </c>
      <c r="D35" s="506"/>
      <c r="E35" s="506"/>
    </row>
    <row r="36" spans="1:5" x14ac:dyDescent="0.2">
      <c r="A36" s="504"/>
      <c r="B36" s="504"/>
      <c r="C36" s="506"/>
      <c r="D36" s="506"/>
      <c r="E36" s="506"/>
    </row>
    <row r="37" spans="1:5" x14ac:dyDescent="0.2">
      <c r="A37" s="17"/>
      <c r="B37" s="17"/>
      <c r="C37" s="506"/>
      <c r="D37" s="506"/>
      <c r="E37" s="506"/>
    </row>
  </sheetData>
  <mergeCells count="6">
    <mergeCell ref="A1:E1"/>
    <mergeCell ref="C2:D2"/>
    <mergeCell ref="A34:B34"/>
    <mergeCell ref="C34:E34"/>
    <mergeCell ref="A35:B36"/>
    <mergeCell ref="C35:E3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IPF</vt:lpstr>
      <vt:lpstr>DGTOF</vt:lpstr>
      <vt:lpstr>EAI!Área_de_impresión</vt:lpstr>
      <vt:lpstr>'EAI COMPLEMENTARIO'!Área_de_impresión</vt:lpstr>
      <vt:lpstr>FFF!Área_de_impresión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Usuario</cp:lastModifiedBy>
  <cp:lastPrinted>2025-01-27T16:19:16Z</cp:lastPrinted>
  <dcterms:created xsi:type="dcterms:W3CDTF">2023-10-24T16:46:26Z</dcterms:created>
  <dcterms:modified xsi:type="dcterms:W3CDTF">2025-01-27T21:15:21Z</dcterms:modified>
</cp:coreProperties>
</file>