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3.-IPRE\"/>
    </mc:Choice>
  </mc:AlternateContent>
  <xr:revisionPtr revIDLastSave="0" documentId="8_{FBC256E3-27D3-4008-8DFA-3FAAB2B6D6F1}" xr6:coauthVersionLast="36" xr6:coauthVersionMax="36" xr10:uidLastSave="{00000000-0000-0000-0000-000000000000}"/>
  <bookViews>
    <workbookView xWindow="0" yWindow="0" windowWidth="28800" windowHeight="12225" tabRatio="787" xr2:uid="{7285EB63-3606-49C3-AA1B-64B8AB0C7500}"/>
  </bookViews>
  <sheets>
    <sheet name="EAI" sheetId="1" r:id="rId1"/>
    <sheet name="EAI COMPLEMENTARIO" sheetId="2" r:id="rId2"/>
    <sheet name="COG" sheetId="42" r:id="rId3"/>
    <sheet name="CTG" sheetId="4" r:id="rId4"/>
    <sheet name="CA" sheetId="5" r:id="rId5"/>
    <sheet name="CFG" sheetId="6" r:id="rId6"/>
    <sheet name="ENT" sheetId="7" r:id="rId7"/>
    <sheet name="IND" sheetId="8" r:id="rId8"/>
    <sheet name="FFF" sheetId="31" r:id="rId9"/>
    <sheet name="GCP" sheetId="32" r:id="rId10"/>
    <sheet name="PPI" sheetId="26" r:id="rId11"/>
    <sheet name="IR" sheetId="1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5" hidden="1">CFG!$A$4:$G$42</definedName>
    <definedName name="_xlnm._FilterDatabase" localSheetId="3" hidden="1">CTG!$A$4:$G$12</definedName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_xlnm.Print_Area" localSheetId="1">'EAI COMPLEMENTARIO'!$B$1:$I$32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8" l="1"/>
  <c r="I12" i="18"/>
  <c r="G12" i="18"/>
  <c r="G41" i="26" l="1"/>
  <c r="H31" i="26" l="1"/>
  <c r="H41" i="26" s="1"/>
  <c r="I31" i="26"/>
  <c r="I41" i="26" s="1"/>
  <c r="J31" i="26"/>
  <c r="J41" i="26" s="1"/>
  <c r="K31" i="26"/>
  <c r="K41" i="26" s="1"/>
  <c r="G31" i="26"/>
  <c r="H17" i="32" l="1"/>
  <c r="H16" i="32"/>
  <c r="H15" i="32"/>
  <c r="H14" i="32"/>
  <c r="H13" i="32"/>
  <c r="D18" i="32" l="1"/>
  <c r="F18" i="32"/>
  <c r="G18" i="32"/>
  <c r="C18" i="32"/>
  <c r="D9" i="32"/>
  <c r="F9" i="32"/>
  <c r="G9" i="32"/>
  <c r="C9" i="32"/>
  <c r="D6" i="32"/>
  <c r="F6" i="32"/>
  <c r="G6" i="32"/>
  <c r="C6" i="32"/>
  <c r="E20" i="32"/>
  <c r="H20" i="32" s="1"/>
  <c r="E21" i="32"/>
  <c r="E19" i="32"/>
  <c r="E11" i="32"/>
  <c r="E12" i="32"/>
  <c r="H12" i="32" s="1"/>
  <c r="E13" i="32"/>
  <c r="E14" i="32"/>
  <c r="E15" i="32"/>
  <c r="E10" i="32"/>
  <c r="H10" i="32" s="1"/>
  <c r="E7" i="32"/>
  <c r="E18" i="32" l="1"/>
  <c r="H19" i="32"/>
  <c r="H18" i="32" s="1"/>
  <c r="E9" i="32"/>
  <c r="H11" i="32"/>
  <c r="H9" i="32" s="1"/>
  <c r="E6" i="32"/>
  <c r="H7" i="32"/>
  <c r="H6" i="32" s="1"/>
  <c r="H23" i="18"/>
  <c r="J23" i="18"/>
  <c r="E35" i="32" l="1"/>
  <c r="I23" i="18"/>
  <c r="D35" i="32"/>
  <c r="F35" i="32"/>
  <c r="G35" i="32"/>
  <c r="H35" i="32"/>
  <c r="C35" i="32"/>
  <c r="D36" i="31"/>
  <c r="E36" i="31"/>
  <c r="C36" i="31"/>
  <c r="D28" i="31"/>
  <c r="E28" i="31"/>
  <c r="C28" i="31"/>
  <c r="D14" i="31"/>
  <c r="E14" i="31"/>
  <c r="C14" i="31"/>
  <c r="D3" i="31"/>
  <c r="E3" i="31"/>
  <c r="C3" i="31"/>
  <c r="C40" i="31" l="1"/>
  <c r="C24" i="31"/>
  <c r="E24" i="31"/>
  <c r="E40" i="31"/>
  <c r="D40" i="31"/>
  <c r="D24" i="31"/>
  <c r="G23" i="18"/>
  <c r="F23" i="18"/>
  <c r="B21" i="6" l="1"/>
  <c r="B9" i="6"/>
  <c r="D7" i="4"/>
  <c r="A2" i="18" l="1"/>
  <c r="E38" i="5" l="1"/>
  <c r="E40" i="5"/>
  <c r="E42" i="5"/>
  <c r="F12" i="2"/>
  <c r="D16" i="5" l="1"/>
  <c r="C9" i="6" s="1"/>
  <c r="I12" i="2"/>
  <c r="C21" i="6" l="1"/>
  <c r="G35" i="1" l="1"/>
  <c r="G34" i="1"/>
  <c r="D35" i="1"/>
  <c r="D34" i="1"/>
  <c r="D12" i="1"/>
  <c r="D13" i="1"/>
  <c r="D11" i="1"/>
  <c r="G12" i="1"/>
  <c r="G13" i="1"/>
  <c r="G11" i="1"/>
  <c r="B16" i="6" l="1"/>
  <c r="G52" i="5"/>
  <c r="F52" i="5"/>
  <c r="D52" i="5"/>
  <c r="C52" i="5"/>
  <c r="E50" i="5"/>
  <c r="H50" i="5" s="1"/>
  <c r="E48" i="5"/>
  <c r="H48" i="5" s="1"/>
  <c r="E46" i="5"/>
  <c r="H46" i="5" s="1"/>
  <c r="E44" i="5"/>
  <c r="H44" i="5" s="1"/>
  <c r="H42" i="5"/>
  <c r="H40" i="5"/>
  <c r="H38" i="5"/>
  <c r="G16" i="5"/>
  <c r="F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F12" i="4"/>
  <c r="E12" i="4"/>
  <c r="C12" i="4"/>
  <c r="B12" i="4"/>
  <c r="D10" i="4"/>
  <c r="G10" i="4" s="1"/>
  <c r="D9" i="4"/>
  <c r="G9" i="4" s="1"/>
  <c r="D8" i="4"/>
  <c r="G8" i="4" s="1"/>
  <c r="G7" i="4"/>
  <c r="D6" i="4"/>
  <c r="G6" i="4" s="1"/>
  <c r="F21" i="6" l="1"/>
  <c r="F16" i="6" s="1"/>
  <c r="F9" i="6"/>
  <c r="F6" i="6" s="1"/>
  <c r="E9" i="6"/>
  <c r="E6" i="6" s="1"/>
  <c r="E21" i="6"/>
  <c r="E16" i="6" s="1"/>
  <c r="B6" i="6"/>
  <c r="B42" i="6" s="1"/>
  <c r="E52" i="5"/>
  <c r="H52" i="5" s="1"/>
  <c r="E16" i="5"/>
  <c r="H16" i="5" s="1"/>
  <c r="G12" i="4"/>
  <c r="D12" i="4"/>
  <c r="F42" i="6" l="1"/>
  <c r="E42" i="6"/>
  <c r="D9" i="6"/>
  <c r="C6" i="6"/>
  <c r="C16" i="6"/>
  <c r="D21" i="6"/>
  <c r="C42" i="6" l="1"/>
  <c r="G21" i="6"/>
  <c r="G16" i="6" s="1"/>
  <c r="D16" i="6"/>
  <c r="D6" i="6"/>
  <c r="G9" i="6"/>
  <c r="G6" i="6" s="1"/>
  <c r="C21" i="1"/>
  <c r="D21" i="1"/>
  <c r="E21" i="1"/>
  <c r="F21" i="1"/>
  <c r="G21" i="1"/>
  <c r="B21" i="1"/>
  <c r="D42" i="6" l="1"/>
  <c r="G42" i="6"/>
  <c r="I21" i="2"/>
  <c r="I22" i="2" s="1"/>
  <c r="H21" i="2"/>
  <c r="G21" i="2"/>
  <c r="F21" i="2"/>
  <c r="E21" i="2"/>
  <c r="D21" i="2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<sst xmlns="http://schemas.openxmlformats.org/spreadsheetml/2006/main" count="786" uniqueCount="430">
  <si>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</si>
  <si>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</si>
  <si>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</si>
  <si>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</si>
  <si>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</si>
  <si>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</si>
  <si>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</si>
  <si>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</si>
  <si>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</si>
  <si>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</si>
  <si>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</si>
  <si>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</si>
  <si>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</si>
  <si>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</si>
  <si>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</si>
  <si>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</si>
  <si>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</si>
  <si>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</si>
  <si>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</si>
  <si>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</si>
  <si>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</si>
  <si>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</si>
  <si>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</si>
  <si>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</si>
  <si>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</si>
  <si>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</si>
  <si>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</si>
  <si>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</si>
  <si>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</si>
  <si>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</si>
  <si>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</si>
  <si>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</si>
  <si>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</si>
  <si>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</si>
  <si>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</si>
  <si>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</si>
  <si>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</si>
  <si>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</si>
  <si>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</si>
  <si>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</si>
  <si>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</si>
  <si>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</si>
  <si>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</si>
  <si>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</si>
  <si>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Bajo protesta de decir verdad declaramos que los Estados Financieros y sus Notas son razonablemente correctos y responsabilidad del emisor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</si>
  <si>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</si>
  <si>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</si>
  <si>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</si>
  <si>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</si>
  <si>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</si>
  <si>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</si>
  <si>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</si>
  <si>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</si>
  <si>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</si>
  <si>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</si>
  <si>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</si>
  <si>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</si>
  <si>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</si>
  <si>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</si>
  <si>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</si>
  <si>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</si>
  <si>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</si>
  <si>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</si>
  <si>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</si>
  <si>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</si>
  <si>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</si>
  <si>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</si>
  <si>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</si>
  <si>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</si>
  <si>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</si>
  <si>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</si>
  <si>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</si>
  <si>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</si>
  <si>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</si>
  <si>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</si>
  <si>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</si>
  <si>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</si>
  <si>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</si>
  <si>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</si>
  <si>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</si>
  <si>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</si>
  <si>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</si>
  <si>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</si>
  <si>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</si>
  <si>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</si>
  <si>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</si>
  <si>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</si>
  <si>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</si>
  <si>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</si>
  <si>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</si>
  <si>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</si>
  <si>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</si>
  <si>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</si>
  <si>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</si>
  <si>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</si>
  <si>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</si>
  <si>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</si>
  <si>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</si>
  <si>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</si>
  <si>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</si>
  <si>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</si>
  <si>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</si>
  <si>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</si>
  <si>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</si>
  <si>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</si>
  <si>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</si>
  <si>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</si>
  <si>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</si>
  <si>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</si>
  <si>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</si>
  <si>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</si>
  <si>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</si>
  <si>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</si>
  <si>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</si>
  <si>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</si>
  <si>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</si>
  <si>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</si>
  <si>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</si>
  <si>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</si>
  <si>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</si>
  <si>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</si>
  <si>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</si>
  <si>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</si>
  <si>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</si>
  <si>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</si>
  <si>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</si>
  <si>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</si>
  <si>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</si>
  <si>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</si>
  <si>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</si>
  <si>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</si>
  <si>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</si>
  <si>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</si>
  <si>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</si>
  <si>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</si>
  <si>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</si>
  <si>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</si>
  <si>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</si>
  <si>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</si>
  <si>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</si>
  <si>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</si>
  <si>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</si>
  <si>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</si>
  <si>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</si>
  <si>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</si>
  <si>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</si>
  <si>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</si>
  <si>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</si>
  <si>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</si>
  <si>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</si>
  <si>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</si>
  <si>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</si>
  <si>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</si>
  <si>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</si>
  <si>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</si>
  <si>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</si>
  <si>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</si>
  <si>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</si>
  <si>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</si>
  <si>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</si>
  <si>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</si>
  <si>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</si>
  <si>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</si>
  <si>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</si>
  <si>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</si>
  <si>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</si>
  <si>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</si>
  <si>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</si>
  <si>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</si>
  <si>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</si>
  <si>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</si>
  <si>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</si>
  <si>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</si>
  <si>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</si>
  <si>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</si>
  <si>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</si>
  <si>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</si>
  <si>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</si>
  <si>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</si>
  <si>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</si>
  <si>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</si>
  <si>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</si>
  <si>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</si>
  <si>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</si>
  <si>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</si>
  <si>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</si>
  <si>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</si>
  <si>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</si>
  <si>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</si>
  <si>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 xml:space="preserve"> </t>
  </si>
  <si>
    <t>Total de Intereses de Créditos Bancarios</t>
  </si>
  <si>
    <t>Total de Intereses de Otros Instrumentos de Deuda</t>
  </si>
  <si>
    <t>Rubros de Ingresos</t>
  </si>
  <si>
    <t>Ingresos por Ventas de Bienes y Servicios</t>
  </si>
  <si>
    <t>Capítulos de Gasto</t>
  </si>
  <si>
    <t xml:space="preserve">Participaciones y Aportaciones 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</si>
  <si>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</si>
  <si>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</si>
  <si>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</si>
  <si>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</si>
  <si>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</si>
  <si>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</si>
  <si>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</si>
  <si>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</si>
  <si>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</si>
  <si>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</si>
  <si>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</si>
  <si>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</si>
  <si>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</si>
  <si>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</si>
  <si>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</si>
  <si>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</si>
  <si>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</si>
  <si>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</si>
  <si>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</si>
  <si>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</si>
  <si>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</si>
  <si>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</si>
  <si>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</si>
  <si>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</si>
  <si>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</si>
  <si>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</si>
  <si>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</si>
  <si>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</si>
  <si>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</si>
  <si>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</si>
  <si>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</si>
  <si>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</si>
  <si>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TOTAL PROGRAMA DE INVERSIÓN DE ADQUISICIONES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</si>
  <si>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</si>
  <si>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</si>
  <si>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</si>
  <si>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</si>
  <si>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</si>
  <si>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</si>
  <si>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</si>
  <si>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</si>
  <si>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</si>
  <si>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</si>
  <si>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</si>
  <si>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</si>
  <si>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NO APLICA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</si>
  <si>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</si>
  <si>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</si>
  <si>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</si>
  <si>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</si>
  <si>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E017PB0405</t>
  </si>
  <si>
    <t>E038PB0407</t>
  </si>
  <si>
    <t>P005PA0404</t>
  </si>
  <si>
    <t>MANTENIMIENTO DE LA INFRAESTRUCTURA DE LA UTNG.</t>
  </si>
  <si>
    <t>OPERACIÓN DE SERVICIOS DE VINCULACIÓN CON EL ENTORNO Y LA UTNG.</t>
  </si>
  <si>
    <t>GESTIÓN DE CERTIFICACIÓN DE PROCESOS DE LA UTNG.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</si>
  <si>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</si>
  <si>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</si>
  <si>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</si>
  <si>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</si>
  <si>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</si>
  <si>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“Bajo protesta de decir verdad declaramos que los Estados Financieros y sus notas, son razonablemente correctos y son responsabilidad del emisor”</t>
  </si>
  <si>
    <t>E038PB0410</t>
  </si>
  <si>
    <t>IMPULSO AL EMPRENDIMIENTO E INCUBACIÓN DE EMPRESAS EN LA UTNG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</si>
  <si>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</si>
  <si>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</si>
  <si>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</si>
  <si>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</si>
  <si>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</si>
  <si>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</si>
  <si>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</si>
  <si>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</si>
  <si>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</si>
  <si>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</si>
  <si>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</si>
  <si>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</si>
  <si>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</si>
  <si>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</si>
  <si>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</si>
  <si>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</si>
  <si>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</si>
  <si>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</si>
  <si>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</si>
  <si>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E017PB0398</t>
  </si>
  <si>
    <t>ADMINISTRACIÓN E IMPARTICIÓN DE LOS SERVICIOS EDUCATIVOS EXISTENTES DE LA UTNG.</t>
  </si>
  <si>
    <t>HERRAMIENTAS Y MAQUINAS-HERRAMIENTA</t>
  </si>
  <si>
    <t>M007GC2111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</si>
  <si>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</si>
  <si>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</si>
  <si>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</si>
  <si>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</si>
  <si>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</si>
  <si>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</si>
  <si>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</si>
  <si>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</si>
  <si>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</si>
  <si>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</si>
  <si>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</si>
  <si>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</si>
  <si>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</si>
  <si>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</si>
  <si>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</si>
  <si>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</si>
  <si>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</si>
  <si>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</si>
  <si>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</si>
  <si>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</si>
  <si>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</si>
  <si>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</si>
  <si>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</si>
  <si>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</si>
  <si>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</si>
  <si>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</si>
  <si>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</si>
  <si>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</si>
  <si>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</si>
  <si>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</si>
  <si>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</si>
  <si>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</si>
  <si>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</si>
  <si>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</si>
  <si>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</si>
  <si>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</si>
  <si>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</si>
  <si>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</si>
  <si>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O009</t>
  </si>
  <si>
    <t>O009GD1263</t>
  </si>
  <si>
    <t>OPERACIÓN DEL ÓRGANO INTERNO DE CONTROL DE LA UNIVERSIDAD TECNOLÓGICA DEL NORTE DE GUANAJUATO.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</si>
  <si>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</si>
  <si>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</si>
  <si>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</si>
  <si>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</si>
  <si>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</si>
  <si>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</si>
  <si>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</si>
  <si>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</si>
  <si>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</si>
  <si>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</si>
  <si>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</si>
  <si>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</si>
  <si>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</si>
  <si>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</si>
  <si>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</si>
  <si>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</si>
  <si>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</si>
  <si>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</si>
  <si>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</si>
  <si>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</si>
  <si>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</si>
  <si>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</si>
  <si>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</si>
  <si>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</si>
  <si>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</si>
  <si>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</si>
  <si>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</si>
  <si>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</si>
  <si>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</si>
  <si>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</si>
  <si>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</si>
  <si>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</si>
  <si>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</si>
  <si>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</si>
  <si>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</si>
  <si>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</si>
  <si>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</si>
  <si>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</si>
  <si>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</si>
  <si>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</si>
  <si>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</si>
  <si>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</si>
  <si>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</si>
  <si>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</si>
  <si>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</si>
  <si>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</si>
  <si>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</si>
  <si>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</si>
  <si>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</si>
  <si>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</si>
  <si>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</si>
  <si>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</si>
  <si>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</si>
  <si>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</si>
  <si>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</si>
  <si>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</si>
  <si>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</si>
  <si>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</si>
  <si>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</si>
  <si>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</si>
  <si>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</si>
  <si>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</si>
  <si>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</si>
  <si>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E017QA07152401</t>
  </si>
  <si>
    <t>EDIFICACION NO HABITACIONAL</t>
  </si>
  <si>
    <t>Encargado de la Secretaría de Administración y Finanzas de la Universidad Tecnológica del Norte de Guanajuato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</si>
  <si>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</si>
  <si>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</si>
  <si>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</si>
  <si>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</si>
  <si>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</si>
  <si>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</si>
  <si>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</si>
  <si>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>Programas de Gasto Federalizado (Gobierno Federal)</t>
  </si>
  <si>
    <t>Participaciones a Entidades Federativas y Municipios</t>
  </si>
  <si>
    <t>Costo Financiero, Deuda o Apoyos a Deudores y Ahorradores de la Banca</t>
  </si>
  <si>
    <t>“Bajo protesta de decir verdad declaramos que los Estados Financieros y sus notas, son razonablemente correctos y son responsabilidad del emisor”.</t>
  </si>
  <si>
    <t>MAQUINARIA Y EQUIPO AGROPECUARIO</t>
  </si>
  <si>
    <t>E038PB04102499</t>
  </si>
  <si>
    <t>R24 EMPRENDIMIENTO UTNG</t>
  </si>
  <si>
    <t>MUEBLES DE OFICINA Y ESTANTERIA</t>
  </si>
  <si>
    <t>EQUIPOS DE GENERACION ELECTRICA, APARATOS Y ACCESO</t>
  </si>
  <si>
    <t>SISTEMAS DE AIRE ACONDICIONADO, CALEFACCION Y DE R</t>
  </si>
  <si>
    <t>CAMARAS FOTOGRAFICAS Y DE VIDEO</t>
  </si>
  <si>
    <t>OTRO MOBILIARIO Y EQUIPO EDUCACIONAL Y RECREATIVO</t>
  </si>
  <si>
    <t>OTROS EQUIPOS</t>
  </si>
  <si>
    <t>OTROS MOBILIARIOS Y EQUIPOS DE ADMINISTRACION</t>
  </si>
  <si>
    <t>EQUIPO DE COMPUTO Y DE TECNOLOGIAS DE LA INFORMACI</t>
  </si>
  <si>
    <t>AUTOMOVILES Y CAMIONES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</si>
  <si>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</si>
  <si>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</si>
  <si>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EQUIPAMIENTO EDIFICIO DE DOCENCIA F UTNG</t>
  </si>
  <si>
    <t>UNIVERSIDAD TECNOLOGICA DEL NORTE DE GUANAJUATO
Programas y Proyectos de Inversión
Del 1 de Enero al 31 de Diciembre de 2025</t>
  </si>
  <si>
    <t xml:space="preserve">Universidad Tecnológica del Norte de Guanajuato
Estado Analítico de Ingresos
Del 01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</si>
  <si>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Universidad Tecnológica del Norte de Guanajuato
Estado Analítico Complementario de Ingresos
Del 01 de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</si>
  <si>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UNIVERSIDAD TECNOLOGICA DEL NORTE DE GUANAJUATO
Estado Analítico del Ejercicio del Presupuesto de Egresos
Clasificación por Objeto del Gasto (Capítulo y Concepto)
Del 1 de Enero al 31 de Diciembre de 2025</t>
  </si>
  <si>
    <t>Universidad Tecnológica del Norte de Guanajuato
Estado Analítico del Ejercicio del Presupuesto de Egresos
Clasificación Económica (por Tipo de Gasto)
Del 01 de Enero al 31 de Diciembre de 2025</t>
  </si>
  <si>
    <t>Universidad Tecnológica del Norte de Guanajuato
Estado Analítico del Ejercicio del Presupuesto de Egresos
Clasificación Administrativa
Del 01 de Enero al 31 de Diciembre de 2025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</si>
  <si>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31 de Diciembre de 2025</t>
    </r>
  </si>
  <si>
    <t>Universidad Tecnológica del Norte de Guanajuato
Estado Analítico del Ejercicio del Presupuesto de Egresos
Clasificación Administrativa
Del 01 de Enero al 31 de  Diciembre de 2025</t>
  </si>
  <si>
    <t>Universidad Tecnológica del Norte de Guanajuato
Estado Analítico del Ejercicio del Presupuesto de Egresos
Clasificación Funcional (Finalidad y Función)
Del 01 de Enero al 31 de Diciembre de 2025</t>
  </si>
  <si>
    <t xml:space="preserve"> Universidad Tecnológica del Norte de Guanajuato
Endeudamiento Neto
Del 01 de Enero al 31 de Diciembre de 2025                                                                                                                             </t>
  </si>
  <si>
    <t xml:space="preserve">Universidad Tecnológica del Norte de Guanajuato
Intereses de la Deuda
Del 01 de Enero al 31 de Diciembre de 2025                                                                                                                     </t>
  </si>
  <si>
    <t>UNIVERSIDAD TECNOLOGICA DEL NORTE DE GUANAJUATO
Flujo de Fondos
Del 1 de Enero al 31 de Diciembre de 2025</t>
  </si>
  <si>
    <t>UNIVERSIDAD TECNOLOGICA DEL NORTE DE GUANAJUATO
Gasto por Categoría Programática
Del 1 de Enero al 31 de Diciembre de 2025</t>
  </si>
  <si>
    <t>Universidad Tecnlógica del Norte de Guanajuato
Indicadores de Resultados
Del 1 de Enero al 31 de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</si>
</sst>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  <numFmt numFmtId="167" formatCode="#,##0.00_ ;\-#,##0.00\ "/>
    <numFmt numFmtId="170" formatCode="_-&quot;$&quot;* #,##0.00_-;\-&quot;$&quot;* #,##0.00_-;_-&quot;$&quot;* &quot;-&quot;??_-;_-@_-"/>
    <numFmt numFmtId="171" formatCode="_-* #,##0.00_-;\-* #,##0.00_-;_-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10"/>
      <color theme="1"/>
      <name val="Times New Roman"/>
      <family val="2"/>
    </font>
    <font>
      <b/>
      <sz val="8"/>
      <color theme="5" tint="-0.499984740745262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u/>
      <sz val="8"/>
      <name val="Arial"/>
      <family val="2"/>
    </font>
    <font>
      <sz val="7"/>
      <color theme="1"/>
      <name val="Arial"/>
      <family val="2"/>
    </font>
    <font>
      <sz val="6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4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9" fillId="0" borderId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505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1" fillId="0" borderId="0" xfId="3"/>
    <xf numFmtId="0" fontId="4" fillId="2" borderId="7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7" xfId="3" quotePrefix="1" applyFont="1" applyFill="1" applyBorder="1" applyAlignment="1">
      <alignment horizontal="center" vertical="center" wrapText="1"/>
    </xf>
    <xf numFmtId="0" fontId="4" fillId="2" borderId="9" xfId="3" quotePrefix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vertical="top"/>
      <protection locked="0"/>
    </xf>
    <xf numFmtId="4" fontId="3" fillId="0" borderId="8" xfId="3" applyNumberFormat="1" applyFont="1" applyFill="1" applyBorder="1" applyAlignment="1" applyProtection="1">
      <alignment vertical="top"/>
      <protection locked="0"/>
    </xf>
    <xf numFmtId="0" fontId="12" fillId="0" borderId="14" xfId="3" applyFont="1" applyFill="1" applyBorder="1" applyAlignment="1" applyProtection="1">
      <alignment horizontal="center" vertical="top"/>
      <protection locked="0"/>
    </xf>
    <xf numFmtId="0" fontId="3" fillId="0" borderId="0" xfId="3" applyFont="1" applyFill="1" applyBorder="1" applyAlignment="1" applyProtection="1">
      <alignment horizontal="left" vertical="top" wrapText="1"/>
      <protection locked="0"/>
    </xf>
    <xf numFmtId="0" fontId="3" fillId="0" borderId="14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11" xfId="3" applyFont="1" applyFill="1" applyBorder="1" applyAlignment="1" applyProtection="1">
      <alignment vertical="top"/>
      <protection locked="0"/>
    </xf>
    <xf numFmtId="4" fontId="3" fillId="0" borderId="10" xfId="3" applyNumberFormat="1" applyFont="1" applyFill="1" applyBorder="1" applyAlignment="1" applyProtection="1">
      <alignment vertical="top"/>
      <protection locked="0"/>
    </xf>
    <xf numFmtId="0" fontId="5" fillId="0" borderId="5" xfId="3" quotePrefix="1" applyFont="1" applyFill="1" applyBorder="1" applyAlignment="1" applyProtection="1">
      <alignment horizontal="center" vertical="top"/>
      <protection locked="0"/>
    </xf>
    <xf numFmtId="0" fontId="4" fillId="0" borderId="6" xfId="3" applyFont="1" applyFill="1" applyBorder="1" applyAlignment="1" applyProtection="1">
      <alignment horizontal="left" vertical="top" indent="3"/>
      <protection locked="0"/>
    </xf>
    <xf numFmtId="43" fontId="13" fillId="3" borderId="8" xfId="6" applyFont="1" applyFill="1" applyBorder="1" applyAlignment="1">
      <alignment vertical="center" wrapText="1"/>
    </xf>
    <xf numFmtId="0" fontId="3" fillId="0" borderId="2" xfId="3" quotePrefix="1" applyFont="1" applyFill="1" applyBorder="1" applyAlignment="1" applyProtection="1">
      <alignment horizontal="center" vertical="top"/>
      <protection locked="0"/>
    </xf>
    <xf numFmtId="0" fontId="3" fillId="0" borderId="2" xfId="3" applyFont="1" applyFill="1" applyBorder="1" applyAlignment="1" applyProtection="1">
      <alignment vertical="top"/>
      <protection locked="0"/>
    </xf>
    <xf numFmtId="4" fontId="3" fillId="0" borderId="2" xfId="3" applyNumberFormat="1" applyFont="1" applyFill="1" applyBorder="1" applyAlignment="1" applyProtection="1">
      <alignment vertical="top"/>
      <protection locked="0"/>
    </xf>
    <xf numFmtId="4" fontId="3" fillId="0" borderId="3" xfId="3" applyNumberFormat="1" applyFont="1" applyFill="1" applyBorder="1" applyAlignment="1" applyProtection="1">
      <alignment vertical="top"/>
      <protection locked="0"/>
    </xf>
    <xf numFmtId="4" fontId="2" fillId="0" borderId="5" xfId="3" applyNumberFormat="1" applyFont="1" applyFill="1" applyBorder="1" applyAlignment="1" applyProtection="1">
      <alignment vertical="top"/>
      <protection locked="0"/>
    </xf>
    <xf numFmtId="4" fontId="2" fillId="0" borderId="6" xfId="3" applyNumberFormat="1" applyFont="1" applyFill="1" applyBorder="1" applyAlignment="1" applyProtection="1">
      <alignment vertical="top"/>
      <protection locked="0"/>
    </xf>
    <xf numFmtId="0" fontId="3" fillId="0" borderId="0" xfId="7" applyAlignment="1" applyProtection="1">
      <protection locked="0"/>
    </xf>
    <xf numFmtId="0" fontId="3" fillId="0" borderId="0" xfId="8" applyProtection="1">
      <protection locked="0"/>
    </xf>
    <xf numFmtId="0" fontId="4" fillId="2" borderId="5" xfId="9" applyFont="1" applyFill="1" applyBorder="1" applyAlignment="1" applyProtection="1">
      <alignment horizontal="centerContinuous" vertical="center" wrapText="1"/>
      <protection locked="0"/>
    </xf>
    <xf numFmtId="0" fontId="4" fillId="2" borderId="6" xfId="9" applyFont="1" applyFill="1" applyBorder="1" applyAlignment="1" applyProtection="1">
      <alignment horizontal="centerContinuous" vertical="center" wrapText="1"/>
      <protection locked="0"/>
    </xf>
    <xf numFmtId="0" fontId="4" fillId="2" borderId="7" xfId="9" applyFont="1" applyFill="1" applyBorder="1" applyAlignment="1" applyProtection="1">
      <alignment horizontal="centerContinuous" vertical="center" wrapText="1"/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5" fillId="0" borderId="4" xfId="8" applyNumberFormat="1" applyFont="1" applyBorder="1" applyProtection="1">
      <protection locked="0"/>
    </xf>
    <xf numFmtId="4" fontId="5" fillId="0" borderId="8" xfId="8" applyNumberFormat="1" applyFont="1" applyBorder="1" applyProtection="1">
      <protection locked="0"/>
    </xf>
    <xf numFmtId="4" fontId="5" fillId="0" borderId="10" xfId="8" applyNumberFormat="1" applyFont="1" applyBorder="1" applyProtection="1">
      <protection locked="0"/>
    </xf>
    <xf numFmtId="4" fontId="4" fillId="0" borderId="10" xfId="8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4" xfId="8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5" fillId="0" borderId="10" xfId="8" applyFont="1" applyBorder="1" applyProtection="1">
      <protection locked="0"/>
    </xf>
    <xf numFmtId="0" fontId="4" fillId="0" borderId="0" xfId="9" applyFont="1" applyAlignment="1" applyProtection="1">
      <alignment horizontal="center" vertical="center" wrapText="1"/>
      <protection locked="0"/>
    </xf>
    <xf numFmtId="0" fontId="3" fillId="0" borderId="1" xfId="8" applyBorder="1" applyProtection="1">
      <protection locked="0"/>
    </xf>
    <xf numFmtId="0" fontId="5" fillId="0" borderId="3" xfId="9" applyFont="1" applyBorder="1" applyAlignment="1">
      <alignment horizontal="center" vertical="center"/>
    </xf>
    <xf numFmtId="4" fontId="5" fillId="0" borderId="4" xfId="9" applyNumberFormat="1" applyFont="1" applyBorder="1" applyAlignment="1">
      <alignment horizontal="center" vertical="center" wrapText="1"/>
    </xf>
    <xf numFmtId="0" fontId="3" fillId="0" borderId="14" xfId="8" applyBorder="1" applyProtection="1">
      <protection locked="0"/>
    </xf>
    <xf numFmtId="0" fontId="5" fillId="0" borderId="15" xfId="8" applyFont="1" applyBorder="1" applyProtection="1">
      <protection locked="0"/>
    </xf>
    <xf numFmtId="0" fontId="5" fillId="0" borderId="13" xfId="8" applyFont="1" applyBorder="1" applyProtection="1">
      <protection locked="0"/>
    </xf>
    <xf numFmtId="0" fontId="3" fillId="0" borderId="5" xfId="8" applyBorder="1" applyProtection="1">
      <protection locked="0"/>
    </xf>
    <xf numFmtId="0" fontId="4" fillId="0" borderId="6" xfId="8" applyFont="1" applyBorder="1" applyAlignment="1" applyProtection="1">
      <alignment horizontal="left"/>
      <protection locked="0"/>
    </xf>
    <xf numFmtId="4" fontId="4" fillId="0" borderId="9" xfId="8" applyNumberFormat="1" applyFont="1" applyBorder="1" applyProtection="1">
      <protection locked="0"/>
    </xf>
    <xf numFmtId="0" fontId="3" fillId="0" borderId="2" xfId="8" applyBorder="1" applyProtection="1">
      <protection locked="0"/>
    </xf>
    <xf numFmtId="4" fontId="3" fillId="0" borderId="4" xfId="8" applyNumberFormat="1" applyBorder="1" applyProtection="1">
      <protection locked="0"/>
    </xf>
    <xf numFmtId="4" fontId="3" fillId="0" borderId="8" xfId="8" applyNumberFormat="1" applyBorder="1" applyProtection="1">
      <protection locked="0"/>
    </xf>
    <xf numFmtId="4" fontId="2" fillId="0" borderId="8" xfId="8" applyNumberFormat="1" applyFont="1" applyBorder="1" applyProtection="1">
      <protection locked="0"/>
    </xf>
    <xf numFmtId="4" fontId="3" fillId="0" borderId="10" xfId="8" applyNumberFormat="1" applyBorder="1" applyProtection="1">
      <protection locked="0"/>
    </xf>
    <xf numFmtId="0" fontId="3" fillId="0" borderId="0" xfId="8" applyAlignment="1" applyProtection="1">
      <alignment wrapText="1"/>
      <protection locked="0"/>
    </xf>
    <xf numFmtId="4" fontId="0" fillId="0" borderId="8" xfId="0" applyNumberFormat="1" applyBorder="1" applyProtection="1">
      <protection locked="0"/>
    </xf>
    <xf numFmtId="0" fontId="3" fillId="0" borderId="11" xfId="8" applyBorder="1" applyProtection="1">
      <protection locked="0"/>
    </xf>
    <xf numFmtId="0" fontId="3" fillId="0" borderId="12" xfId="8" applyBorder="1" applyProtection="1">
      <protection locked="0"/>
    </xf>
    <xf numFmtId="4" fontId="0" fillId="0" borderId="0" xfId="0" applyNumberFormat="1"/>
    <xf numFmtId="0" fontId="4" fillId="0" borderId="14" xfId="8" applyFont="1" applyBorder="1" applyAlignment="1">
      <alignment horizontal="left" vertical="center"/>
    </xf>
    <xf numFmtId="4" fontId="4" fillId="0" borderId="8" xfId="8" applyNumberFormat="1" applyFont="1" applyBorder="1" applyProtection="1">
      <protection locked="0"/>
    </xf>
    <xf numFmtId="4" fontId="5" fillId="0" borderId="8" xfId="7" applyNumberFormat="1" applyFont="1" applyFill="1" applyBorder="1" applyProtection="1">
      <protection locked="0"/>
    </xf>
    <xf numFmtId="4" fontId="5" fillId="0" borderId="8" xfId="8" applyNumberFormat="1" applyFont="1" applyFill="1" applyBorder="1" applyProtection="1">
      <protection locked="0"/>
    </xf>
    <xf numFmtId="0" fontId="4" fillId="0" borderId="6" xfId="8" applyFont="1" applyBorder="1" applyAlignment="1" applyProtection="1">
      <alignment horizontal="center" vertical="center" wrapText="1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9" xfId="10" applyNumberFormat="1" applyFont="1" applyFill="1" applyBorder="1" applyAlignment="1" applyProtection="1">
      <alignment horizontal="center" vertical="center" wrapText="1"/>
    </xf>
    <xf numFmtId="0" fontId="5" fillId="0" borderId="9" xfId="8" applyFont="1" applyFill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center"/>
      <protection locked="0"/>
    </xf>
    <xf numFmtId="4" fontId="4" fillId="0" borderId="9" xfId="8" applyNumberFormat="1" applyFont="1" applyFill="1" applyBorder="1" applyAlignment="1" applyProtection="1">
      <alignment horizontal="right"/>
      <protection locked="0"/>
    </xf>
    <xf numFmtId="4" fontId="4" fillId="0" borderId="6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center"/>
      <protection locked="0"/>
    </xf>
    <xf numFmtId="164" fontId="5" fillId="0" borderId="9" xfId="11" applyNumberFormat="1" applyFont="1" applyFill="1" applyBorder="1" applyAlignment="1" applyProtection="1">
      <alignment horizontal="left" vertical="center"/>
      <protection locked="0"/>
    </xf>
    <xf numFmtId="4" fontId="5" fillId="0" borderId="9" xfId="10" applyNumberFormat="1" applyFont="1" applyFill="1" applyBorder="1" applyAlignment="1" applyProtection="1">
      <alignment horizontal="center" vertical="center"/>
      <protection locked="0"/>
    </xf>
    <xf numFmtId="164" fontId="5" fillId="0" borderId="9" xfId="10" applyNumberFormat="1" applyFont="1" applyFill="1" applyBorder="1" applyAlignment="1" applyProtection="1">
      <alignment horizontal="center" vertical="center"/>
      <protection locked="0"/>
    </xf>
    <xf numFmtId="0" fontId="4" fillId="0" borderId="9" xfId="8" applyFont="1" applyBorder="1" applyAlignment="1" applyProtection="1">
      <alignment horizontal="left"/>
      <protection locked="0"/>
    </xf>
    <xf numFmtId="0" fontId="3" fillId="0" borderId="0" xfId="12" applyFont="1"/>
    <xf numFmtId="0" fontId="3" fillId="0" borderId="0" xfId="14" applyFont="1" applyProtection="1">
      <protection locked="0"/>
    </xf>
    <xf numFmtId="0" fontId="4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10" xfId="9" applyFont="1" applyFill="1" applyBorder="1" applyAlignment="1">
      <alignment horizontal="center" vertical="center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21" fillId="0" borderId="0" xfId="1" applyFont="1" applyAlignment="1" applyProtection="1">
      <alignment vertical="top"/>
      <protection locked="0"/>
    </xf>
    <xf numFmtId="0" fontId="4" fillId="0" borderId="5" xfId="8" applyFont="1" applyBorder="1" applyAlignment="1" applyProtection="1">
      <alignment horizontal="left"/>
      <protection locked="0"/>
    </xf>
    <xf numFmtId="0" fontId="5" fillId="0" borderId="14" xfId="8" applyFont="1" applyBorder="1" applyAlignment="1">
      <alignment horizontal="left" wrapText="1"/>
    </xf>
    <xf numFmtId="0" fontId="5" fillId="0" borderId="14" xfId="8" applyFont="1" applyBorder="1" applyAlignment="1">
      <alignment horizontal="left" wrapText="1" indent="1"/>
    </xf>
    <xf numFmtId="0" fontId="5" fillId="0" borderId="14" xfId="8" applyFont="1" applyBorder="1" applyAlignment="1">
      <alignment wrapText="1"/>
    </xf>
    <xf numFmtId="0" fontId="15" fillId="0" borderId="11" xfId="8" applyFont="1" applyBorder="1" applyAlignment="1" applyProtection="1">
      <alignment horizontal="left" indent="1"/>
      <protection locked="0"/>
    </xf>
    <xf numFmtId="0" fontId="5" fillId="0" borderId="11" xfId="8" applyFont="1" applyBorder="1" applyAlignment="1">
      <alignment horizontal="left" indent="1"/>
    </xf>
    <xf numFmtId="0" fontId="5" fillId="0" borderId="14" xfId="8" applyFont="1" applyBorder="1" applyAlignment="1">
      <alignment horizontal="left" indent="1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5" fillId="0" borderId="15" xfId="22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2" fontId="3" fillId="0" borderId="0" xfId="8" applyNumberFormat="1" applyProtection="1">
      <protection locked="0"/>
    </xf>
    <xf numFmtId="0" fontId="25" fillId="0" borderId="0" xfId="8" applyFont="1" applyProtection="1">
      <protection locked="0"/>
    </xf>
    <xf numFmtId="0" fontId="24" fillId="0" borderId="0" xfId="8" applyFont="1" applyProtection="1">
      <protection locked="0"/>
    </xf>
    <xf numFmtId="0" fontId="3" fillId="0" borderId="0" xfId="22"/>
    <xf numFmtId="0" fontId="3" fillId="0" borderId="0" xfId="22" applyAlignment="1">
      <alignment horizontal="center"/>
    </xf>
    <xf numFmtId="0" fontId="3" fillId="0" borderId="0" xfId="22" applyAlignment="1" applyProtection="1">
      <alignment horizontal="justify" vertical="top" wrapText="1"/>
      <protection locked="0"/>
    </xf>
    <xf numFmtId="0" fontId="3" fillId="0" borderId="0" xfId="22" applyAlignment="1">
      <alignment horizontal="center" vertical="top"/>
    </xf>
    <xf numFmtId="0" fontId="3" fillId="0" borderId="0" xfId="22" applyAlignment="1" applyProtection="1">
      <alignment horizontal="center" vertical="top"/>
      <protection locked="0"/>
    </xf>
    <xf numFmtId="0" fontId="19" fillId="8" borderId="0" xfId="22" applyFont="1" applyFill="1" applyAlignment="1">
      <alignment horizontal="center" vertical="center" wrapText="1"/>
    </xf>
    <xf numFmtId="0" fontId="19" fillId="8" borderId="14" xfId="22" applyFont="1" applyFill="1" applyBorder="1" applyAlignment="1">
      <alignment horizontal="center" vertical="center" wrapText="1"/>
    </xf>
    <xf numFmtId="0" fontId="19" fillId="4" borderId="0" xfId="22" applyFont="1" applyFill="1" applyAlignment="1">
      <alignment horizontal="center" vertical="center" wrapText="1"/>
    </xf>
    <xf numFmtId="0" fontId="19" fillId="10" borderId="0" xfId="17" applyFont="1" applyFill="1" applyAlignment="1">
      <alignment horizontal="center" vertical="center" wrapText="1"/>
    </xf>
    <xf numFmtId="0" fontId="19" fillId="8" borderId="0" xfId="22" applyFont="1" applyFill="1" applyAlignment="1">
      <alignment horizontal="center" vertical="top" wrapText="1"/>
    </xf>
    <xf numFmtId="0" fontId="19" fillId="9" borderId="0" xfId="17" applyFont="1" applyFill="1" applyAlignment="1">
      <alignment horizontal="center" vertical="center" wrapText="1"/>
    </xf>
    <xf numFmtId="0" fontId="19" fillId="8" borderId="9" xfId="22" applyFont="1" applyFill="1" applyBorder="1" applyAlignment="1">
      <alignment horizontal="center" vertical="center" wrapText="1"/>
    </xf>
    <xf numFmtId="4" fontId="19" fillId="9" borderId="9" xfId="17" applyNumberFormat="1" applyFont="1" applyFill="1" applyBorder="1" applyAlignment="1">
      <alignment horizontal="center" vertical="center" wrapText="1"/>
    </xf>
    <xf numFmtId="0" fontId="19" fillId="9" borderId="9" xfId="17" applyFont="1" applyFill="1" applyBorder="1" applyAlignment="1">
      <alignment horizontal="center" vertical="center" wrapText="1"/>
    </xf>
    <xf numFmtId="0" fontId="19" fillId="4" borderId="9" xfId="22" applyFont="1" applyFill="1" applyBorder="1" applyAlignment="1">
      <alignment horizontal="center" vertical="center" wrapText="1"/>
    </xf>
    <xf numFmtId="0" fontId="19" fillId="10" borderId="9" xfId="17" applyFont="1" applyFill="1" applyBorder="1" applyAlignment="1">
      <alignment horizontal="center" vertical="center" wrapText="1"/>
    </xf>
    <xf numFmtId="0" fontId="19" fillId="8" borderId="10" xfId="22" applyFont="1" applyFill="1" applyBorder="1" applyAlignment="1">
      <alignment horizontal="centerContinuous"/>
    </xf>
    <xf numFmtId="0" fontId="19" fillId="4" borderId="10" xfId="22" applyFont="1" applyFill="1" applyBorder="1" applyAlignment="1">
      <alignment horizontal="centerContinuous" vertical="center" wrapText="1"/>
    </xf>
    <xf numFmtId="0" fontId="19" fillId="10" borderId="10" xfId="22" applyFont="1" applyFill="1" applyBorder="1" applyAlignment="1">
      <alignment horizontal="centerContinuous" wrapText="1"/>
    </xf>
    <xf numFmtId="0" fontId="19" fillId="11" borderId="0" xfId="17" applyFont="1" applyFill="1" applyAlignment="1">
      <alignment horizontal="centerContinuous" vertical="center" wrapText="1"/>
    </xf>
    <xf numFmtId="0" fontId="19" fillId="11" borderId="7" xfId="17" applyFont="1" applyFill="1" applyBorder="1" applyAlignment="1">
      <alignment horizontal="center" vertical="center" wrapText="1"/>
    </xf>
    <xf numFmtId="0" fontId="19" fillId="11" borderId="9" xfId="17" applyFont="1" applyFill="1" applyBorder="1" applyAlignment="1">
      <alignment horizontal="center" vertical="center" wrapText="1"/>
    </xf>
    <xf numFmtId="0" fontId="19" fillId="11" borderId="0" xfId="17" applyFont="1" applyFill="1" applyAlignment="1">
      <alignment horizontal="center" vertical="center" wrapText="1"/>
    </xf>
    <xf numFmtId="0" fontId="19" fillId="9" borderId="10" xfId="5" applyFont="1" applyFill="1" applyBorder="1" applyAlignment="1" applyProtection="1">
      <alignment horizontal="centerContinuous" vertical="center" wrapText="1"/>
      <protection locked="0"/>
    </xf>
    <xf numFmtId="4" fontId="3" fillId="0" borderId="0" xfId="22" applyNumberFormat="1" applyAlignment="1" applyProtection="1">
      <alignment horizontal="center" vertical="top"/>
      <protection locked="0"/>
    </xf>
    <xf numFmtId="0" fontId="26" fillId="0" borderId="0" xfId="19" applyFont="1" applyProtection="1">
      <protection locked="0"/>
    </xf>
    <xf numFmtId="0" fontId="3" fillId="0" borderId="22" xfId="22" applyBorder="1" applyAlignment="1" applyProtection="1">
      <alignment horizontal="left" vertical="top"/>
      <protection locked="0"/>
    </xf>
    <xf numFmtId="0" fontId="3" fillId="0" borderId="23" xfId="22" applyBorder="1" applyAlignment="1" applyProtection="1">
      <alignment horizontal="left" vertical="top"/>
      <protection locked="0"/>
    </xf>
    <xf numFmtId="4" fontId="3" fillId="0" borderId="23" xfId="22" applyNumberFormat="1" applyBorder="1" applyAlignment="1" applyProtection="1">
      <alignment horizontal="center" vertical="top"/>
      <protection locked="0"/>
    </xf>
    <xf numFmtId="0" fontId="3" fillId="0" borderId="24" xfId="22" applyBorder="1" applyAlignment="1" applyProtection="1">
      <alignment horizontal="left" vertical="top"/>
      <protection locked="0"/>
    </xf>
    <xf numFmtId="4" fontId="3" fillId="0" borderId="24" xfId="22" applyNumberFormat="1" applyBorder="1" applyAlignment="1" applyProtection="1">
      <alignment horizontal="center" vertical="top"/>
      <protection locked="0"/>
    </xf>
    <xf numFmtId="4" fontId="3" fillId="3" borderId="22" xfId="22" applyNumberFormat="1" applyFill="1" applyBorder="1" applyAlignment="1" applyProtection="1">
      <alignment horizontal="center" vertical="top"/>
      <protection locked="0"/>
    </xf>
    <xf numFmtId="4" fontId="3" fillId="3" borderId="23" xfId="22" applyNumberFormat="1" applyFill="1" applyBorder="1" applyAlignment="1" applyProtection="1">
      <alignment horizontal="center" vertical="top"/>
      <protection locked="0"/>
    </xf>
    <xf numFmtId="0" fontId="3" fillId="0" borderId="25" xfId="22" applyBorder="1" applyAlignment="1" applyProtection="1">
      <alignment horizontal="left" vertical="top"/>
      <protection locked="0"/>
    </xf>
    <xf numFmtId="0" fontId="3" fillId="0" borderId="26" xfId="22" applyFont="1" applyBorder="1"/>
    <xf numFmtId="0" fontId="3" fillId="0" borderId="27" xfId="22" applyFont="1" applyBorder="1"/>
    <xf numFmtId="0" fontId="19" fillId="8" borderId="10" xfId="22" applyFont="1" applyFill="1" applyBorder="1" applyAlignment="1">
      <alignment horizontal="center"/>
    </xf>
    <xf numFmtId="0" fontId="5" fillId="0" borderId="23" xfId="22" applyFont="1" applyBorder="1" applyAlignment="1">
      <alignment horizontal="center" vertical="center" wrapText="1"/>
    </xf>
    <xf numFmtId="0" fontId="3" fillId="0" borderId="23" xfId="22" applyFont="1" applyBorder="1" applyAlignment="1">
      <alignment horizontal="center" vertical="center"/>
    </xf>
    <xf numFmtId="0" fontId="3" fillId="0" borderId="23" xfId="22" applyFont="1" applyBorder="1" applyAlignment="1" applyProtection="1">
      <alignment horizontal="center" vertical="center" wrapText="1"/>
      <protection locked="0"/>
    </xf>
    <xf numFmtId="0" fontId="5" fillId="0" borderId="23" xfId="22" applyFont="1" applyBorder="1" applyAlignment="1">
      <alignment wrapText="1"/>
    </xf>
    <xf numFmtId="0" fontId="3" fillId="0" borderId="23" xfId="22" applyFont="1" applyBorder="1"/>
    <xf numFmtId="0" fontId="3" fillId="0" borderId="23" xfId="22" applyFont="1" applyBorder="1" applyAlignment="1" applyProtection="1">
      <alignment horizontal="justify" vertical="top" wrapText="1"/>
      <protection locked="0"/>
    </xf>
    <xf numFmtId="0" fontId="3" fillId="0" borderId="23" xfId="22" applyFont="1" applyBorder="1" applyAlignment="1">
      <alignment horizontal="justify" vertical="top" wrapText="1"/>
    </xf>
    <xf numFmtId="9" fontId="3" fillId="0" borderId="23" xfId="22" applyNumberFormat="1" applyFont="1" applyBorder="1" applyProtection="1">
      <protection locked="0"/>
    </xf>
    <xf numFmtId="0" fontId="3" fillId="0" borderId="23" xfId="22" applyFont="1" applyBorder="1" applyProtection="1">
      <protection locked="0"/>
    </xf>
    <xf numFmtId="0" fontId="3" fillId="0" borderId="23" xfId="22" applyFont="1" applyBorder="1" applyAlignment="1">
      <alignment wrapText="1"/>
    </xf>
    <xf numFmtId="0" fontId="27" fillId="0" borderId="23" xfId="22" applyFont="1" applyBorder="1"/>
    <xf numFmtId="0" fontId="2" fillId="0" borderId="0" xfId="22" applyFont="1" applyAlignment="1">
      <alignment horizontal="center" vertical="top"/>
    </xf>
    <xf numFmtId="0" fontId="2" fillId="0" borderId="0" xfId="22" applyFont="1" applyAlignment="1" applyProtection="1">
      <alignment horizontal="center" vertical="top"/>
      <protection locked="0"/>
    </xf>
    <xf numFmtId="4" fontId="2" fillId="0" borderId="0" xfId="22" applyNumberFormat="1" applyFont="1" applyAlignment="1" applyProtection="1">
      <alignment horizontal="center" vertical="top"/>
      <protection locked="0"/>
    </xf>
    <xf numFmtId="0" fontId="2" fillId="0" borderId="0" xfId="22" applyFont="1"/>
    <xf numFmtId="0" fontId="2" fillId="0" borderId="0" xfId="22" applyFont="1" applyAlignment="1" applyProtection="1">
      <alignment horizontal="justify" vertical="top" wrapText="1"/>
      <protection locked="0"/>
    </xf>
    <xf numFmtId="0" fontId="28" fillId="0" borderId="0" xfId="0" applyFont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3" borderId="23" xfId="22" applyFill="1" applyBorder="1" applyAlignment="1" applyProtection="1">
      <alignment horizontal="center" vertical="top"/>
      <protection locked="0"/>
    </xf>
    <xf numFmtId="0" fontId="3" fillId="3" borderId="24" xfId="22" applyFill="1" applyBorder="1" applyAlignment="1" applyProtection="1">
      <alignment horizontal="center" vertical="top"/>
      <protection locked="0"/>
    </xf>
    <xf numFmtId="4" fontId="3" fillId="0" borderId="0" xfId="22" applyNumberFormat="1"/>
    <xf numFmtId="0" fontId="4" fillId="0" borderId="9" xfId="8" applyFont="1" applyBorder="1" applyAlignment="1" applyProtection="1">
      <alignment horizontal="center"/>
      <protection locked="0"/>
    </xf>
    <xf numFmtId="4" fontId="4" fillId="0" borderId="9" xfId="8" applyNumberFormat="1" applyFont="1" applyBorder="1" applyAlignment="1" applyProtection="1">
      <alignment horizontal="center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30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0" fontId="5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167" fontId="2" fillId="0" borderId="30" xfId="0" applyNumberFormat="1" applyFont="1" applyBorder="1"/>
    <xf numFmtId="167" fontId="3" fillId="0" borderId="0" xfId="0" applyNumberFormat="1" applyFont="1" applyBorder="1"/>
    <xf numFmtId="167" fontId="2" fillId="0" borderId="0" xfId="0" applyNumberFormat="1" applyFont="1" applyBorder="1"/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left"/>
    </xf>
    <xf numFmtId="0" fontId="4" fillId="2" borderId="9" xfId="30" applyNumberFormat="1" applyFont="1" applyFill="1" applyBorder="1" applyAlignment="1">
      <alignment horizontal="center" vertical="center" wrapText="1"/>
    </xf>
    <xf numFmtId="4" fontId="4" fillId="2" borderId="9" xfId="3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/>
    </xf>
    <xf numFmtId="4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/>
    </xf>
    <xf numFmtId="4" fontId="4" fillId="2" borderId="29" xfId="30" applyNumberFormat="1" applyFont="1" applyFill="1" applyBorder="1" applyAlignment="1">
      <alignment horizontal="center" vertical="center" wrapText="1"/>
    </xf>
    <xf numFmtId="4" fontId="4" fillId="2" borderId="28" xfId="30" applyNumberFormat="1" applyFont="1" applyFill="1" applyBorder="1" applyAlignment="1">
      <alignment horizontal="center" vertical="center" wrapText="1"/>
    </xf>
    <xf numFmtId="0" fontId="4" fillId="0" borderId="0" xfId="30" applyFont="1" applyFill="1" applyBorder="1" applyAlignment="1" applyProtection="1"/>
    <xf numFmtId="0" fontId="4" fillId="0" borderId="0" xfId="5" applyFont="1" applyFill="1" applyBorder="1" applyAlignment="1" applyProtection="1">
      <alignment horizontal="left" vertical="top"/>
      <protection hidden="1"/>
    </xf>
    <xf numFmtId="4" fontId="4" fillId="0" borderId="9" xfId="0" applyNumberFormat="1" applyFont="1" applyFill="1" applyBorder="1" applyProtection="1">
      <protection locked="0"/>
    </xf>
    <xf numFmtId="4" fontId="4" fillId="0" borderId="30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167" fontId="2" fillId="0" borderId="30" xfId="0" applyNumberFormat="1" applyFont="1" applyBorder="1"/>
    <xf numFmtId="167" fontId="2" fillId="0" borderId="0" xfId="0" applyNumberFormat="1" applyFont="1" applyBorder="1"/>
    <xf numFmtId="4" fontId="4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4" fillId="0" borderId="42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4" fillId="0" borderId="15" xfId="0" applyNumberFormat="1" applyFont="1" applyFill="1" applyBorder="1" applyAlignment="1">
      <alignment vertical="center" wrapText="1"/>
    </xf>
    <xf numFmtId="4" fontId="4" fillId="0" borderId="13" xfId="0" applyNumberFormat="1" applyFont="1" applyFill="1" applyBorder="1" applyAlignment="1">
      <alignment vertical="center" wrapText="1"/>
    </xf>
    <xf numFmtId="167" fontId="2" fillId="0" borderId="42" xfId="0" applyNumberFormat="1" applyFont="1" applyBorder="1"/>
    <xf numFmtId="167" fontId="3" fillId="0" borderId="15" xfId="0" applyNumberFormat="1" applyFont="1" applyBorder="1"/>
    <xf numFmtId="167" fontId="2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4" fillId="0" borderId="8" xfId="0" applyNumberFormat="1" applyFont="1" applyFill="1" applyBorder="1" applyProtection="1">
      <protection locked="0"/>
    </xf>
    <xf numFmtId="0" fontId="0" fillId="0" borderId="0" xfId="0"/>
    <xf numFmtId="0" fontId="0" fillId="0" borderId="0" xfId="0"/>
    <xf numFmtId="43" fontId="5" fillId="0" borderId="8" xfId="499" applyFont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15" xfId="0" applyNumberFormat="1" applyFont="1" applyFill="1" applyBorder="1" applyAlignment="1">
      <alignment vertical="center" wrapText="1"/>
    </xf>
    <xf numFmtId="0" fontId="3" fillId="3" borderId="23" xfId="22" applyFill="1" applyBorder="1" applyAlignment="1" applyProtection="1">
      <alignment horizontal="left" vertical="top"/>
      <protection locked="0"/>
    </xf>
    <xf numFmtId="0" fontId="0" fillId="0" borderId="0" xfId="0"/>
    <xf numFmtId="0" fontId="0" fillId="0" borderId="0" xfId="0"/>
    <xf numFmtId="0" fontId="17" fillId="6" borderId="0" xfId="0" applyFont="1" applyFill="1" applyBorder="1" applyAlignment="1" applyProtection="1">
      <alignment horizontal="left" vertical="top" wrapText="1"/>
    </xf>
    <xf numFmtId="0" fontId="17" fillId="6" borderId="15" xfId="0" applyFont="1" applyFill="1" applyBorder="1" applyAlignment="1" applyProtection="1">
      <alignment horizontal="left" vertical="top" wrapText="1"/>
    </xf>
    <xf numFmtId="0" fontId="5" fillId="0" borderId="14" xfId="0" applyFont="1" applyBorder="1"/>
    <xf numFmtId="0" fontId="5" fillId="0" borderId="0" xfId="0" applyFont="1" applyBorder="1"/>
    <xf numFmtId="0" fontId="17" fillId="6" borderId="0" xfId="0" applyFont="1" applyFill="1" applyBorder="1" applyAlignment="1" applyProtection="1">
      <alignment horizontal="center" vertical="top" wrapText="1"/>
    </xf>
    <xf numFmtId="43" fontId="18" fillId="3" borderId="41" xfId="0" applyNumberFormat="1" applyFont="1" applyFill="1" applyBorder="1" applyAlignment="1" applyProtection="1">
      <alignment horizontal="right" vertical="center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43" fontId="18" fillId="7" borderId="41" xfId="0" applyNumberFormat="1" applyFont="1" applyFill="1" applyBorder="1" applyAlignment="1" applyProtection="1">
      <alignment horizontal="right" vertical="center" wrapText="1"/>
    </xf>
    <xf numFmtId="9" fontId="18" fillId="5" borderId="41" xfId="64" applyFont="1" applyFill="1" applyBorder="1" applyAlignment="1" applyProtection="1">
      <alignment horizontal="center" vertical="top" wrapText="1"/>
    </xf>
    <xf numFmtId="0" fontId="9" fillId="0" borderId="1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/>
    <xf numFmtId="0" fontId="18" fillId="0" borderId="0" xfId="0" applyFont="1" applyFill="1" applyBorder="1" applyAlignment="1" applyProtection="1">
      <alignment horizontal="right" vertical="center" wrapText="1"/>
    </xf>
    <xf numFmtId="0" fontId="18" fillId="0" borderId="15" xfId="0" applyFont="1" applyFill="1" applyBorder="1" applyAlignment="1" applyProtection="1">
      <alignment horizontal="right" vertical="center" wrapText="1"/>
    </xf>
    <xf numFmtId="0" fontId="9" fillId="0" borderId="14" xfId="0" applyFont="1" applyFill="1" applyBorder="1"/>
    <xf numFmtId="0" fontId="16" fillId="0" borderId="0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7" fillId="0" borderId="15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43" fontId="18" fillId="0" borderId="0" xfId="0" applyNumberFormat="1" applyFont="1" applyFill="1" applyBorder="1" applyAlignment="1" applyProtection="1">
      <alignment horizontal="left" vertical="top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7" fillId="0" borderId="0" xfId="0" applyFont="1" applyFill="1" applyBorder="1" applyAlignment="1" applyProtection="1">
      <alignment horizontal="left" wrapText="1"/>
    </xf>
    <xf numFmtId="43" fontId="17" fillId="0" borderId="0" xfId="0" applyNumberFormat="1" applyFont="1" applyFill="1" applyBorder="1" applyAlignment="1" applyProtection="1">
      <alignment horizontal="left" vertical="top" wrapText="1"/>
    </xf>
    <xf numFmtId="44" fontId="17" fillId="0" borderId="0" xfId="521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0" fontId="18" fillId="0" borderId="0" xfId="0" applyFont="1" applyFill="1" applyBorder="1" applyAlignment="1" applyProtection="1">
      <alignment horizontal="center" vertical="center" wrapText="1"/>
    </xf>
    <xf numFmtId="9" fontId="18" fillId="0" borderId="0" xfId="64" applyFont="1" applyFill="1" applyBorder="1" applyAlignment="1" applyProtection="1">
      <alignment horizontal="center" vertical="top" wrapText="1"/>
    </xf>
    <xf numFmtId="9" fontId="18" fillId="0" borderId="15" xfId="64" applyFont="1" applyFill="1" applyBorder="1" applyAlignment="1" applyProtection="1">
      <alignment horizontal="center" vertical="top" wrapText="1"/>
    </xf>
    <xf numFmtId="0" fontId="17" fillId="0" borderId="0" xfId="0" applyFont="1" applyFill="1" applyBorder="1" applyAlignment="1" applyProtection="1">
      <alignment horizontal="center" vertical="top" wrapText="1"/>
    </xf>
    <xf numFmtId="44" fontId="18" fillId="0" borderId="0" xfId="521" applyFont="1" applyFill="1" applyBorder="1" applyAlignment="1" applyProtection="1">
      <alignment horizontal="left" vertical="top" wrapText="1"/>
    </xf>
    <xf numFmtId="0" fontId="18" fillId="0" borderId="14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/>
    <xf numFmtId="0" fontId="5" fillId="0" borderId="12" xfId="0" applyFont="1" applyFill="1" applyBorder="1"/>
    <xf numFmtId="0" fontId="17" fillId="0" borderId="12" xfId="0" applyFont="1" applyFill="1" applyBorder="1" applyAlignment="1" applyProtection="1">
      <alignment horizontal="left" vertical="top" wrapText="1"/>
    </xf>
    <xf numFmtId="0" fontId="17" fillId="0" borderId="12" xfId="0" applyFont="1" applyFill="1" applyBorder="1" applyAlignment="1" applyProtection="1">
      <alignment horizontal="center" vertical="top" wrapText="1"/>
    </xf>
    <xf numFmtId="0" fontId="17" fillId="0" borderId="13" xfId="0" applyFont="1" applyFill="1" applyBorder="1" applyAlignment="1" applyProtection="1">
      <alignment horizontal="left" vertical="top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0" fillId="0" borderId="14" xfId="0" applyBorder="1"/>
    <xf numFmtId="0" fontId="5" fillId="0" borderId="11" xfId="0" applyFont="1" applyFill="1" applyBorder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3" fillId="0" borderId="0" xfId="7" applyAlignment="1" applyProtection="1">
      <alignment horizontal="center"/>
      <protection locked="0"/>
    </xf>
    <xf numFmtId="0" fontId="3" fillId="0" borderId="0" xfId="3" applyFont="1" applyFill="1" applyBorder="1" applyAlignment="1" applyProtection="1">
      <alignment horizontal="center" vertical="top"/>
      <protection locked="0"/>
    </xf>
    <xf numFmtId="0" fontId="4" fillId="2" borderId="11" xfId="3" applyFont="1" applyFill="1" applyBorder="1" applyAlignment="1" applyProtection="1">
      <alignment horizontal="center" vertical="center" wrapText="1"/>
      <protection locked="0"/>
    </xf>
    <xf numFmtId="0" fontId="4" fillId="2" borderId="12" xfId="3" applyFont="1" applyFill="1" applyBorder="1" applyAlignment="1" applyProtection="1">
      <alignment horizontal="center" vertical="center" wrapText="1"/>
      <protection locked="0"/>
    </xf>
    <xf numFmtId="0" fontId="4" fillId="2" borderId="13" xfId="3" applyFont="1" applyFill="1" applyBorder="1" applyAlignment="1" applyProtection="1">
      <alignment horizontal="center" vertical="center" wrapText="1"/>
      <protection locked="0"/>
    </xf>
    <xf numFmtId="0" fontId="10" fillId="2" borderId="1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2" borderId="4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 applyProtection="1">
      <alignment horizontal="justify" vertical="center" wrapText="1"/>
      <protection locked="0"/>
    </xf>
    <xf numFmtId="0" fontId="11" fillId="0" borderId="3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center" wrapText="1"/>
      <protection locked="0"/>
    </xf>
    <xf numFmtId="0" fontId="11" fillId="0" borderId="15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top" wrapText="1"/>
      <protection locked="0"/>
    </xf>
    <xf numFmtId="0" fontId="11" fillId="0" borderId="15" xfId="3" applyFont="1" applyFill="1" applyBorder="1" applyAlignment="1" applyProtection="1">
      <alignment horizontal="justify" vertical="top" wrapText="1"/>
      <protection locked="0"/>
    </xf>
    <xf numFmtId="0" fontId="4" fillId="2" borderId="28" xfId="30" applyFont="1" applyFill="1" applyBorder="1" applyAlignment="1" applyProtection="1">
      <alignment horizontal="center" vertical="center" wrapText="1"/>
      <protection locked="0"/>
    </xf>
    <xf numFmtId="0" fontId="4" fillId="2" borderId="41" xfId="30" applyFont="1" applyFill="1" applyBorder="1" applyAlignment="1" applyProtection="1">
      <alignment horizontal="center" vertical="center" wrapText="1"/>
      <protection locked="0"/>
    </xf>
    <xf numFmtId="0" fontId="4" fillId="2" borderId="29" xfId="30" applyFont="1" applyFill="1" applyBorder="1" applyAlignment="1" applyProtection="1">
      <alignment horizontal="center" vertical="center" wrapText="1"/>
      <protection locked="0"/>
    </xf>
    <xf numFmtId="4" fontId="4" fillId="2" borderId="44" xfId="30" applyNumberFormat="1" applyFont="1" applyFill="1" applyBorder="1" applyAlignment="1">
      <alignment horizontal="center" vertical="center" wrapText="1"/>
    </xf>
    <xf numFmtId="4" fontId="4" fillId="2" borderId="10" xfId="30" applyNumberFormat="1" applyFont="1" applyFill="1" applyBorder="1" applyAlignment="1">
      <alignment horizontal="center" vertical="center" wrapText="1"/>
    </xf>
    <xf numFmtId="0" fontId="4" fillId="2" borderId="43" xfId="30" applyFont="1" applyFill="1" applyBorder="1" applyAlignment="1">
      <alignment horizontal="center" vertical="center"/>
    </xf>
    <xf numFmtId="0" fontId="4" fillId="2" borderId="42" xfId="30" applyFont="1" applyFill="1" applyBorder="1" applyAlignment="1">
      <alignment horizontal="center" vertical="center"/>
    </xf>
    <xf numFmtId="0" fontId="4" fillId="2" borderId="14" xfId="30" applyFont="1" applyFill="1" applyBorder="1" applyAlignment="1">
      <alignment horizontal="center" vertical="center"/>
    </xf>
    <xf numFmtId="0" fontId="4" fillId="2" borderId="15" xfId="30" applyFont="1" applyFill="1" applyBorder="1" applyAlignment="1">
      <alignment horizontal="center" vertical="center"/>
    </xf>
    <xf numFmtId="0" fontId="4" fillId="2" borderId="11" xfId="30" applyFont="1" applyFill="1" applyBorder="1" applyAlignment="1">
      <alignment horizontal="center" vertical="center"/>
    </xf>
    <xf numFmtId="0" fontId="4" fillId="2" borderId="13" xfId="30" applyFont="1" applyFill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wrapText="1"/>
      <protection locked="0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3" xfId="8" applyFont="1" applyFill="1" applyBorder="1" applyAlignment="1" applyProtection="1">
      <alignment horizontal="center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  <xf numFmtId="0" fontId="4" fillId="2" borderId="5" xfId="9" applyFont="1" applyFill="1" applyBorder="1" applyAlignment="1" applyProtection="1">
      <alignment horizontal="center" vertical="center" wrapText="1"/>
      <protection locked="0"/>
    </xf>
    <xf numFmtId="0" fontId="4" fillId="2" borderId="6" xfId="9" applyFont="1" applyFill="1" applyBorder="1" applyAlignment="1" applyProtection="1">
      <alignment horizontal="center" vertical="center" wrapText="1"/>
      <protection locked="0"/>
    </xf>
    <xf numFmtId="0" fontId="4" fillId="2" borderId="7" xfId="9" applyFont="1" applyFill="1" applyBorder="1" applyAlignment="1" applyProtection="1">
      <alignment horizontal="center" vertical="center" wrapText="1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3" xfId="9" applyFont="1" applyFill="1" applyBorder="1" applyAlignment="1">
      <alignment horizontal="center" vertical="center"/>
    </xf>
    <xf numFmtId="0" fontId="4" fillId="2" borderId="14" xfId="9" applyFont="1" applyFill="1" applyBorder="1" applyAlignment="1">
      <alignment horizontal="center" vertical="center"/>
    </xf>
    <xf numFmtId="0" fontId="4" fillId="2" borderId="15" xfId="9" applyFont="1" applyFill="1" applyBorder="1" applyAlignment="1">
      <alignment horizontal="center" vertical="center"/>
    </xf>
    <xf numFmtId="0" fontId="4" fillId="2" borderId="11" xfId="9" applyFont="1" applyFill="1" applyBorder="1" applyAlignment="1">
      <alignment horizontal="center" vertical="center"/>
    </xf>
    <xf numFmtId="0" fontId="4" fillId="2" borderId="13" xfId="9" applyFont="1" applyFill="1" applyBorder="1" applyAlignment="1">
      <alignment horizontal="center" vertical="center"/>
    </xf>
    <xf numFmtId="1" fontId="5" fillId="0" borderId="0" xfId="8" applyNumberFormat="1" applyFont="1" applyBorder="1" applyAlignment="1" applyProtection="1">
      <alignment horizontal="left"/>
      <protection locked="0"/>
    </xf>
    <xf numFmtId="1" fontId="5" fillId="0" borderId="15" xfId="8" applyNumberFormat="1" applyFont="1" applyBorder="1" applyAlignment="1" applyProtection="1">
      <alignment horizontal="left"/>
      <protection locked="0"/>
    </xf>
    <xf numFmtId="0" fontId="2" fillId="2" borderId="2" xfId="8" applyFont="1" applyFill="1" applyBorder="1" applyAlignment="1" applyProtection="1">
      <alignment horizontal="center" wrapText="1"/>
      <protection locked="0"/>
    </xf>
    <xf numFmtId="0" fontId="2" fillId="2" borderId="3" xfId="8" applyFont="1" applyFill="1" applyBorder="1" applyAlignment="1" applyProtection="1">
      <alignment horizont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164" fontId="4" fillId="2" borderId="1" xfId="10" applyNumberFormat="1" applyFont="1" applyFill="1" applyBorder="1" applyAlignment="1" applyProtection="1">
      <alignment horizontal="center" vertical="center" wrapText="1"/>
    </xf>
    <xf numFmtId="164" fontId="4" fillId="2" borderId="11" xfId="10" applyNumberFormat="1" applyFont="1" applyFill="1" applyBorder="1" applyAlignment="1" applyProtection="1">
      <alignment horizontal="center" vertical="center" wrapText="1"/>
    </xf>
    <xf numFmtId="164" fontId="4" fillId="2" borderId="5" xfId="10" applyNumberFormat="1" applyFont="1" applyFill="1" applyBorder="1" applyAlignment="1" applyProtection="1">
      <alignment horizontal="center" vertical="center"/>
      <protection locked="0"/>
    </xf>
    <xf numFmtId="164" fontId="4" fillId="2" borderId="6" xfId="10" applyNumberFormat="1" applyFont="1" applyFill="1" applyBorder="1" applyAlignment="1" applyProtection="1">
      <alignment horizontal="center" vertical="center"/>
      <protection locked="0"/>
    </xf>
    <xf numFmtId="164" fontId="4" fillId="2" borderId="7" xfId="10" applyNumberFormat="1" applyFont="1" applyFill="1" applyBorder="1" applyAlignment="1" applyProtection="1">
      <alignment horizontal="center" vertical="center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6" xfId="10" applyNumberFormat="1" applyFont="1" applyFill="1" applyBorder="1" applyAlignment="1" applyProtection="1">
      <alignment horizontal="center" vertical="center" wrapText="1"/>
    </xf>
    <xf numFmtId="164" fontId="4" fillId="2" borderId="7" xfId="10" applyNumberFormat="1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  <protection locked="0"/>
    </xf>
    <xf numFmtId="164" fontId="4" fillId="2" borderId="9" xfId="10" applyNumberFormat="1" applyFont="1" applyFill="1" applyBorder="1" applyAlignment="1" applyProtection="1">
      <alignment horizontal="center" vertical="center"/>
      <protection locked="0"/>
    </xf>
    <xf numFmtId="164" fontId="4" fillId="2" borderId="9" xfId="10" applyNumberFormat="1" applyFont="1" applyFill="1" applyBorder="1" applyAlignment="1" applyProtection="1">
      <alignment horizontal="center" vertical="center" wrapText="1"/>
      <protection locked="0"/>
    </xf>
    <xf numFmtId="0" fontId="4" fillId="2" borderId="28" xfId="1" applyFont="1" applyFill="1" applyBorder="1" applyAlignment="1" applyProtection="1">
      <alignment horizontal="center" vertical="center" wrapText="1"/>
      <protection locked="0"/>
    </xf>
    <xf numFmtId="0" fontId="4" fillId="2" borderId="41" xfId="1" applyFont="1" applyFill="1" applyBorder="1" applyAlignment="1" applyProtection="1">
      <alignment horizontal="center" vertical="center" wrapText="1"/>
      <protection locked="0"/>
    </xf>
    <xf numFmtId="0" fontId="4" fillId="2" borderId="29" xfId="1" applyFont="1" applyFill="1" applyBorder="1" applyAlignment="1" applyProtection="1">
      <alignment horizontal="center" vertical="center" wrapText="1"/>
      <protection locked="0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30" applyFont="1" applyFill="1" applyBorder="1" applyAlignment="1">
      <alignment horizontal="center" vertical="center"/>
    </xf>
    <xf numFmtId="0" fontId="4" fillId="2" borderId="0" xfId="30" applyFont="1" applyFill="1" applyBorder="1" applyAlignment="1">
      <alignment horizontal="center" vertical="center"/>
    </xf>
    <xf numFmtId="0" fontId="4" fillId="2" borderId="12" xfId="30" applyFont="1" applyFill="1" applyBorder="1" applyAlignment="1">
      <alignment horizontal="center" vertical="center"/>
    </xf>
    <xf numFmtId="0" fontId="4" fillId="0" borderId="28" xfId="0" applyFont="1" applyFill="1" applyBorder="1" applyAlignment="1" applyProtection="1">
      <alignment horizontal="center"/>
      <protection locked="0"/>
    </xf>
    <xf numFmtId="0" fontId="0" fillId="0" borderId="29" xfId="0" applyBorder="1" applyAlignment="1">
      <alignment horizontal="center"/>
    </xf>
    <xf numFmtId="0" fontId="16" fillId="0" borderId="14" xfId="0" applyFont="1" applyFill="1" applyBorder="1" applyAlignment="1" applyProtection="1">
      <alignment horizontal="left" vertical="center" wrapText="1"/>
    </xf>
    <xf numFmtId="0" fontId="16" fillId="0" borderId="0" xfId="0" applyFont="1" applyFill="1" applyBorder="1" applyAlignment="1" applyProtection="1">
      <alignment horizontal="left" vertical="center" wrapText="1"/>
    </xf>
    <xf numFmtId="0" fontId="18" fillId="3" borderId="28" xfId="0" applyFont="1" applyFill="1" applyBorder="1" applyAlignment="1" applyProtection="1">
      <alignment horizontal="left" vertical="center" wrapText="1"/>
    </xf>
    <xf numFmtId="0" fontId="18" fillId="3" borderId="41" xfId="0" applyFont="1" applyFill="1" applyBorder="1" applyAlignment="1" applyProtection="1">
      <alignment horizontal="left" vertical="center" wrapText="1"/>
    </xf>
    <xf numFmtId="0" fontId="5" fillId="5" borderId="38" xfId="0" applyFont="1" applyFill="1" applyBorder="1" applyAlignment="1" applyProtection="1">
      <alignment horizontal="center" vertical="center" wrapText="1"/>
    </xf>
    <xf numFmtId="0" fontId="5" fillId="5" borderId="40" xfId="0" applyFont="1" applyFill="1" applyBorder="1" applyAlignment="1" applyProtection="1">
      <alignment horizontal="center" vertical="center" wrapText="1"/>
    </xf>
    <xf numFmtId="0" fontId="16" fillId="0" borderId="43" xfId="0" applyFont="1" applyFill="1" applyBorder="1" applyAlignment="1" applyProtection="1">
      <alignment horizontal="left" vertical="center" wrapText="1"/>
    </xf>
    <xf numFmtId="0" fontId="16" fillId="0" borderId="30" xfId="0" applyFont="1" applyFill="1" applyBorder="1" applyAlignment="1" applyProtection="1">
      <alignment horizontal="left" vertical="center" wrapText="1"/>
    </xf>
    <xf numFmtId="0" fontId="18" fillId="0" borderId="36" xfId="0" applyFont="1" applyFill="1" applyBorder="1" applyAlignment="1" applyProtection="1">
      <alignment horizontal="right" vertical="center" wrapText="1"/>
    </xf>
    <xf numFmtId="0" fontId="5" fillId="5" borderId="34" xfId="0" applyFont="1" applyFill="1" applyBorder="1" applyAlignment="1" applyProtection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 wrapText="1"/>
    </xf>
    <xf numFmtId="0" fontId="5" fillId="5" borderId="19" xfId="0" applyFont="1" applyFill="1" applyBorder="1" applyAlignment="1" applyProtection="1">
      <alignment horizontal="center" vertical="center" wrapText="1"/>
    </xf>
    <xf numFmtId="0" fontId="5" fillId="5" borderId="35" xfId="0" applyFont="1" applyFill="1" applyBorder="1" applyAlignment="1" applyProtection="1">
      <alignment horizontal="center" vertical="center" wrapText="1"/>
    </xf>
    <xf numFmtId="0" fontId="5" fillId="5" borderId="16" xfId="0" applyFont="1" applyFill="1" applyBorder="1" applyAlignment="1" applyProtection="1">
      <alignment horizontal="center" vertical="center" wrapText="1"/>
    </xf>
    <xf numFmtId="0" fontId="5" fillId="5" borderId="18" xfId="0" applyFont="1" applyFill="1" applyBorder="1" applyAlignment="1" applyProtection="1">
      <alignment horizontal="center" vertical="center" wrapText="1"/>
    </xf>
    <xf numFmtId="0" fontId="4" fillId="2" borderId="43" xfId="30" applyFont="1" applyFill="1" applyBorder="1" applyAlignment="1" applyProtection="1">
      <alignment horizontal="center" vertical="center" wrapText="1"/>
      <protection locked="0"/>
    </xf>
    <xf numFmtId="0" fontId="4" fillId="2" borderId="30" xfId="30" applyFont="1" applyFill="1" applyBorder="1" applyAlignment="1" applyProtection="1">
      <alignment horizontal="center" vertical="center" wrapText="1"/>
      <protection locked="0"/>
    </xf>
    <xf numFmtId="0" fontId="4" fillId="2" borderId="42" xfId="30" applyFont="1" applyFill="1" applyBorder="1" applyAlignment="1" applyProtection="1">
      <alignment horizontal="center" vertical="center" wrapText="1"/>
      <protection locked="0"/>
    </xf>
    <xf numFmtId="0" fontId="5" fillId="5" borderId="43" xfId="0" applyFont="1" applyFill="1" applyBorder="1" applyAlignment="1" applyProtection="1">
      <alignment horizontal="center" vertical="center" wrapText="1"/>
    </xf>
    <xf numFmtId="0" fontId="5" fillId="5" borderId="42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 wrapText="1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44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5" fillId="5" borderId="31" xfId="0" applyFont="1" applyFill="1" applyBorder="1" applyAlignment="1" applyProtection="1">
      <alignment horizontal="center" vertical="center" wrapText="1"/>
    </xf>
    <xf numFmtId="0" fontId="5" fillId="5" borderId="32" xfId="0" applyFont="1" applyFill="1" applyBorder="1" applyAlignment="1" applyProtection="1">
      <alignment horizontal="center" vertical="center" wrapText="1"/>
    </xf>
    <xf numFmtId="0" fontId="5" fillId="5" borderId="33" xfId="0" applyFont="1" applyFill="1" applyBorder="1" applyAlignment="1" applyProtection="1">
      <alignment horizontal="center" vertical="center" wrapText="1"/>
    </xf>
    <xf numFmtId="0" fontId="5" fillId="5" borderId="36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20" xfId="0" applyFont="1" applyFill="1" applyBorder="1" applyAlignment="1" applyProtection="1">
      <alignment horizontal="center" vertical="center" wrapText="1"/>
    </xf>
    <xf numFmtId="0" fontId="18" fillId="7" borderId="28" xfId="0" applyFont="1" applyFill="1" applyBorder="1" applyAlignment="1" applyProtection="1">
      <alignment horizontal="left" vertical="center" wrapText="1"/>
    </xf>
    <xf numFmtId="0" fontId="18" fillId="7" borderId="41" xfId="0" applyFont="1" applyFill="1" applyBorder="1" applyAlignment="1" applyProtection="1">
      <alignment horizontal="left" vertical="center" wrapText="1"/>
    </xf>
    <xf numFmtId="0" fontId="5" fillId="5" borderId="17" xfId="0" applyFont="1" applyFill="1" applyBorder="1" applyAlignment="1" applyProtection="1">
      <alignment horizontal="center" vertical="center" wrapText="1"/>
    </xf>
    <xf numFmtId="0" fontId="5" fillId="5" borderId="21" xfId="0" applyFont="1" applyFill="1" applyBorder="1" applyAlignment="1" applyProtection="1">
      <alignment horizontal="center" vertical="center" wrapText="1"/>
    </xf>
    <xf numFmtId="0" fontId="5" fillId="5" borderId="28" xfId="0" applyFont="1" applyFill="1" applyBorder="1" applyAlignment="1" applyProtection="1">
      <alignment horizontal="center" vertical="center" wrapText="1"/>
    </xf>
    <xf numFmtId="0" fontId="5" fillId="5" borderId="37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4" fillId="2" borderId="5" xfId="5" applyFont="1" applyFill="1" applyBorder="1" applyAlignment="1" applyProtection="1">
      <alignment horizontal="center" vertical="center" wrapText="1"/>
      <protection locked="0"/>
    </xf>
    <xf numFmtId="0" fontId="4" fillId="2" borderId="6" xfId="5" applyFont="1" applyFill="1" applyBorder="1" applyAlignment="1" applyProtection="1">
      <alignment horizontal="center" vertical="center" wrapText="1"/>
      <protection locked="0"/>
    </xf>
    <xf numFmtId="0" fontId="4" fillId="2" borderId="7" xfId="5" applyFont="1" applyFill="1" applyBorder="1" applyAlignment="1" applyProtection="1">
      <alignment horizontal="center" vertical="center" wrapText="1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0" xfId="22"/>
    <xf numFmtId="0" fontId="3" fillId="0" borderId="0" xfId="22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4" fillId="0" borderId="0" xfId="22" applyFont="1" applyFill="1" applyBorder="1" applyProtection="1"/>
    <xf numFmtId="0" fontId="5" fillId="0" borderId="11" xfId="22" applyFont="1" applyFill="1" applyBorder="1" applyProtection="1">
      <protection locked="0"/>
    </xf>
    <xf numFmtId="4" fontId="4" fillId="2" borderId="9" xfId="30" applyNumberFormat="1" applyFont="1" applyFill="1" applyBorder="1" applyAlignment="1">
      <alignment horizontal="center" vertical="center" wrapText="1"/>
    </xf>
    <xf numFmtId="0" fontId="4" fillId="2" borderId="9" xfId="30" applyNumberFormat="1" applyFont="1" applyFill="1" applyBorder="1" applyAlignment="1">
      <alignment horizontal="center" vertical="center" wrapText="1"/>
    </xf>
    <xf numFmtId="0" fontId="5" fillId="0" borderId="0" xfId="22" applyFont="1" applyFill="1" applyBorder="1" applyAlignment="1" applyProtection="1">
      <alignment horizontal="left"/>
    </xf>
    <xf numFmtId="0" fontId="5" fillId="0" borderId="12" xfId="22" applyFont="1" applyFill="1" applyBorder="1" applyAlignment="1" applyProtection="1">
      <alignment horizontal="left"/>
    </xf>
    <xf numFmtId="4" fontId="5" fillId="0" borderId="8" xfId="22" applyNumberFormat="1" applyFont="1" applyFill="1" applyBorder="1" applyProtection="1">
      <protection locked="0"/>
    </xf>
    <xf numFmtId="0" fontId="12" fillId="0" borderId="14" xfId="22" applyFont="1" applyBorder="1" applyAlignment="1">
      <alignment horizontal="center" vertical="center" wrapText="1"/>
    </xf>
    <xf numFmtId="0" fontId="4" fillId="0" borderId="14" xfId="22" applyFont="1" applyFill="1" applyBorder="1" applyAlignment="1" applyProtection="1">
      <alignment horizontal="left"/>
    </xf>
    <xf numFmtId="0" fontId="4" fillId="0" borderId="12" xfId="22" applyFont="1" applyFill="1" applyBorder="1" applyAlignment="1" applyProtection="1">
      <alignment horizontal="center"/>
      <protection locked="0"/>
    </xf>
    <xf numFmtId="0" fontId="12" fillId="0" borderId="11" xfId="22" applyFont="1" applyBorder="1" applyAlignment="1">
      <alignment horizontal="center" vertical="center" wrapText="1"/>
    </xf>
    <xf numFmtId="4" fontId="4" fillId="0" borderId="44" xfId="22" applyNumberFormat="1" applyFont="1" applyFill="1" applyBorder="1" applyProtection="1">
      <protection locked="0"/>
    </xf>
    <xf numFmtId="4" fontId="4" fillId="0" borderId="8" xfId="22" applyNumberFormat="1" applyFont="1" applyFill="1" applyBorder="1" applyProtection="1">
      <protection locked="0"/>
    </xf>
    <xf numFmtId="4" fontId="5" fillId="0" borderId="10" xfId="22" applyNumberFormat="1" applyFont="1" applyFill="1" applyBorder="1" applyProtection="1">
      <protection locked="0"/>
    </xf>
    <xf numFmtId="4" fontId="4" fillId="0" borderId="10" xfId="22" applyNumberFormat="1" applyFont="1" applyFill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3" fillId="0" borderId="15" xfId="0" applyNumberFormat="1" applyFont="1" applyBorder="1"/>
    <xf numFmtId="167" fontId="3" fillId="0" borderId="0" xfId="0" applyNumberFormat="1" applyFont="1" applyBorder="1"/>
    <xf numFmtId="167" fontId="3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170" fontId="17" fillId="0" borderId="0" xfId="539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5" borderId="29" xfId="64" applyFont="1" applyFill="1" applyBorder="1" applyAlignment="1" applyProtection="1">
      <alignment horizontal="center" vertical="top" wrapText="1"/>
    </xf>
  </cellXfs>
  <cellStyles count="540">
    <cellStyle name="=C:\WINNT\SYSTEM32\COMMAND.COM" xfId="23" xr:uid="{00000000-0005-0000-0000-000000000000}"/>
    <cellStyle name="Euro" xfId="24" xr:uid="{00000000-0005-0000-0000-000001000000}"/>
    <cellStyle name="Millares" xfId="499" builtinId="3"/>
    <cellStyle name="Millares 2" xfId="25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6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8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25" xfId="488" xr:uid="{00000000-0005-0000-0000-000003000000}"/>
    <cellStyle name="Millares 2 2 26" xfId="494" xr:uid="{00000000-0005-0000-0000-000003000000}"/>
    <cellStyle name="Millares 2 2 27" xfId="501" xr:uid="{00000000-0005-0000-0000-000003000000}"/>
    <cellStyle name="Millares 2 2 28" xfId="507" xr:uid="{00000000-0005-0000-0000-000003000000}"/>
    <cellStyle name="Millares 2 2 29" xfId="512" xr:uid="{00000000-0005-0000-0000-000003000000}"/>
    <cellStyle name="Millares 2 2 3" xfId="49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30" xfId="517" xr:uid="{00000000-0005-0000-0000-000003000000}"/>
    <cellStyle name="Millares 2 2 31" xfId="523" xr:uid="{00000000-0005-0000-0000-000003000000}"/>
    <cellStyle name="Millares 2 2 32" xfId="529" xr:uid="{00000000-0005-0000-0000-000003000000}"/>
    <cellStyle name="Millares 2 2 33" xfId="535" xr:uid="{00000000-0005-0000-0000-000003000000}"/>
    <cellStyle name="Millares 2 2 4" xfId="58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7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39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25" xfId="489" xr:uid="{00000000-0005-0000-0000-000004000000}"/>
    <cellStyle name="Millares 2 3 26" xfId="495" xr:uid="{00000000-0005-0000-0000-000004000000}"/>
    <cellStyle name="Millares 2 3 27" xfId="502" xr:uid="{00000000-0005-0000-0000-000004000000}"/>
    <cellStyle name="Millares 2 3 28" xfId="508" xr:uid="{00000000-0005-0000-0000-000004000000}"/>
    <cellStyle name="Millares 2 3 29" xfId="513" xr:uid="{00000000-0005-0000-0000-000004000000}"/>
    <cellStyle name="Millares 2 3 3" xfId="50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30" xfId="518" xr:uid="{00000000-0005-0000-0000-000004000000}"/>
    <cellStyle name="Millares 2 3 31" xfId="524" xr:uid="{00000000-0005-0000-0000-000004000000}"/>
    <cellStyle name="Millares 2 3 32" xfId="530" xr:uid="{00000000-0005-0000-0000-000004000000}"/>
    <cellStyle name="Millares 2 3 33" xfId="536" xr:uid="{00000000-0005-0000-0000-000004000000}"/>
    <cellStyle name="Millares 2 3 4" xfId="59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30" xfId="487" xr:uid="{00000000-0005-0000-0000-000002000000}"/>
    <cellStyle name="Millares 2 31" xfId="493" xr:uid="{00000000-0005-0000-0000-000002000000}"/>
    <cellStyle name="Millares 2 32" xfId="500" xr:uid="{00000000-0005-0000-0000-000002000000}"/>
    <cellStyle name="Millares 2 33" xfId="506" xr:uid="{00000000-0005-0000-0000-000002000000}"/>
    <cellStyle name="Millares 2 34" xfId="511" xr:uid="{00000000-0005-0000-0000-000002000000}"/>
    <cellStyle name="Millares 2 35" xfId="516" xr:uid="{00000000-0005-0000-0000-000002000000}"/>
    <cellStyle name="Millares 2 36" xfId="522" xr:uid="{00000000-0005-0000-0000-000002000000}"/>
    <cellStyle name="Millares 2 37" xfId="528" xr:uid="{00000000-0005-0000-0000-000002000000}"/>
    <cellStyle name="Millares 2 38" xfId="534" xr:uid="{00000000-0005-0000-0000-000002000000}"/>
    <cellStyle name="Millares 2 4" xfId="10" xr:uid="{9C52B42F-0AFF-4455-B509-0779FB955F4F}"/>
    <cellStyle name="Millares 2 4 2" xfId="45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7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8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7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28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0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25" xfId="490" xr:uid="{00000000-0005-0000-0000-000005000000}"/>
    <cellStyle name="Millares 3 26" xfId="496" xr:uid="{00000000-0005-0000-0000-000005000000}"/>
    <cellStyle name="Millares 3 27" xfId="503" xr:uid="{00000000-0005-0000-0000-000005000000}"/>
    <cellStyle name="Millares 3 28" xfId="509" xr:uid="{00000000-0005-0000-0000-000005000000}"/>
    <cellStyle name="Millares 3 29" xfId="514" xr:uid="{00000000-0005-0000-0000-000005000000}"/>
    <cellStyle name="Millares 3 3" xfId="51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30" xfId="519" xr:uid="{00000000-0005-0000-0000-000005000000}"/>
    <cellStyle name="Millares 3 31" xfId="525" xr:uid="{00000000-0005-0000-0000-000005000000}"/>
    <cellStyle name="Millares 3 32" xfId="531" xr:uid="{00000000-0005-0000-0000-000005000000}"/>
    <cellStyle name="Millares 3 33" xfId="537" xr:uid="{00000000-0005-0000-0000-000005000000}"/>
    <cellStyle name="Millares 3 4" xfId="60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12" xfId="492" xr:uid="{00000000-0005-0000-0000-000019020000}"/>
    <cellStyle name="Moneda 13" xfId="498" xr:uid="{00000000-0005-0000-0000-00001F020000}"/>
    <cellStyle name="Moneda 14" xfId="505" xr:uid="{00000000-0005-0000-0000-000025020000}"/>
    <cellStyle name="Moneda 15" xfId="521" xr:uid="{00000000-0005-0000-0000-000035020000}"/>
    <cellStyle name="Moneda 16" xfId="527" xr:uid="{00000000-0005-0000-0000-00003B020000}"/>
    <cellStyle name="Moneda 17" xfId="533" xr:uid="{00000000-0005-0000-0000-000041020000}"/>
    <cellStyle name="Moneda 18" xfId="539" xr:uid="{00000000-0005-0000-0000-000049020000}"/>
    <cellStyle name="Moneda 2" xfId="29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1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25" xfId="491" xr:uid="{00000000-0005-0000-0000-000006000000}"/>
    <cellStyle name="Moneda 2 26" xfId="497" xr:uid="{00000000-0005-0000-0000-000006000000}"/>
    <cellStyle name="Moneda 2 27" xfId="504" xr:uid="{00000000-0005-0000-0000-000006000000}"/>
    <cellStyle name="Moneda 2 28" xfId="510" xr:uid="{00000000-0005-0000-0000-000006000000}"/>
    <cellStyle name="Moneda 2 29" xfId="515" xr:uid="{00000000-0005-0000-0000-000006000000}"/>
    <cellStyle name="Moneda 2 3" xfId="52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30" xfId="520" xr:uid="{00000000-0005-0000-0000-000006000000}"/>
    <cellStyle name="Moneda 2 31" xfId="526" xr:uid="{00000000-0005-0000-0000-000006000000}"/>
    <cellStyle name="Moneda 2 32" xfId="532" xr:uid="{00000000-0005-0000-0000-000006000000}"/>
    <cellStyle name="Moneda 2 33" xfId="538" xr:uid="{00000000-0005-0000-0000-000006000000}"/>
    <cellStyle name="Moneda 2 4" xfId="61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0" xr:uid="{875AEBB6-4096-4023-8C22-D1503F097201}"/>
    <cellStyle name="Moneda 3 2" xfId="47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1" xr:uid="{DC798B24-C32D-40FA-8103-F65E4A221F4F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1" xr:uid="{CCC90FF7-E2F7-4F99-BCE6-1FF41FBF9E19}"/>
    <cellStyle name="Normal 3" xfId="30" xr:uid="{00000000-0005-0000-0000-00000A000000}"/>
    <cellStyle name="Normal 3 2" xfId="9" xr:uid="{6F1687F4-FFF0-43C1-8730-4C4166731BD8}"/>
    <cellStyle name="Normal 3 3" xfId="124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2" xr:uid="{00000000-0005-0000-0000-000010000000}"/>
    <cellStyle name="Normal 6 2 5" xfId="16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3" xr:uid="{00000000-0005-0000-0000-00000F000000}"/>
    <cellStyle name="Normal 6 4" xfId="62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" xfId="64" builtinId="5"/>
    <cellStyle name="Porcentaje 2" xfId="21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K55"/>
  <sheetViews>
    <sheetView showGridLines="0" tabSelected="1" topLeftCell="A4" zoomScaleNormal="100" workbookViewId="0">
      <selection activeCell="L32" sqref="L32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331" t="s">
        <v>417</v>
      </c>
      <c r="B1" s="332"/>
      <c r="C1" s="332"/>
      <c r="D1" s="332"/>
      <c r="E1" s="332"/>
      <c r="F1" s="332"/>
      <c r="G1" s="333"/>
    </row>
    <row r="2" spans="1:8" s="3" customFormat="1" x14ac:dyDescent="0.25">
      <c r="A2" s="2"/>
      <c r="B2" s="334" t="s">
        <v>0</v>
      </c>
      <c r="C2" s="335"/>
      <c r="D2" s="335"/>
      <c r="E2" s="335"/>
      <c r="F2" s="336"/>
      <c r="G2" s="337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338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218">
        <v>16296093</v>
      </c>
      <c r="C11" s="456">
        <v>4589170.47</v>
      </c>
      <c r="D11" s="144">
        <f>B11+C11</f>
        <v>20885263.469999999</v>
      </c>
      <c r="E11" s="459">
        <v>14695285.529999999</v>
      </c>
      <c r="F11" s="459">
        <v>14695285.529999999</v>
      </c>
      <c r="G11" s="137">
        <f>F11-B11</f>
        <v>-1600807.4700000007</v>
      </c>
    </row>
    <row r="12" spans="1:8" ht="22.5" x14ac:dyDescent="0.25">
      <c r="A12" s="12" t="s">
        <v>21</v>
      </c>
      <c r="B12" s="218">
        <v>51018101</v>
      </c>
      <c r="C12" s="456">
        <v>3288399.83</v>
      </c>
      <c r="D12" s="145">
        <f t="shared" ref="D12:D13" si="0">B12+C12</f>
        <v>54306500.829999998</v>
      </c>
      <c r="E12" s="459">
        <v>54306500.829999998</v>
      </c>
      <c r="F12" s="459">
        <v>54306500.829999998</v>
      </c>
      <c r="G12" s="145">
        <f t="shared" ref="G12:G13" si="1">F12-B12</f>
        <v>3288399.8299999982</v>
      </c>
    </row>
    <row r="13" spans="1:8" ht="22.5" x14ac:dyDescent="0.25">
      <c r="A13" s="12" t="s">
        <v>22</v>
      </c>
      <c r="B13" s="218">
        <v>51373313</v>
      </c>
      <c r="C13" s="456">
        <v>4428836.54</v>
      </c>
      <c r="D13" s="145">
        <f t="shared" si="0"/>
        <v>55802149.539999999</v>
      </c>
      <c r="E13" s="459">
        <v>55802149.539999999</v>
      </c>
      <c r="F13" s="459">
        <v>55802149.539999999</v>
      </c>
      <c r="G13" s="145">
        <f t="shared" si="1"/>
        <v>4428836.5399999991</v>
      </c>
    </row>
    <row r="14" spans="1:8" x14ac:dyDescent="0.25">
      <c r="A14" s="12" t="s">
        <v>23</v>
      </c>
      <c r="B14" s="216">
        <v>0</v>
      </c>
      <c r="C14" s="216">
        <v>0</v>
      </c>
      <c r="D14" s="127">
        <v>0</v>
      </c>
      <c r="E14" s="217">
        <v>0</v>
      </c>
      <c r="F14" s="217">
        <v>0</v>
      </c>
      <c r="G14" s="127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118687507</v>
      </c>
      <c r="C16" s="19">
        <f t="shared" ref="C16:G16" si="2">SUM(C5:C15)</f>
        <v>12306406.84</v>
      </c>
      <c r="D16" s="19">
        <f t="shared" si="2"/>
        <v>130993913.84</v>
      </c>
      <c r="E16" s="19">
        <f t="shared" si="2"/>
        <v>124803935.90000001</v>
      </c>
      <c r="F16" s="19">
        <f t="shared" si="2"/>
        <v>124803935.90000001</v>
      </c>
      <c r="G16" s="19">
        <f t="shared" si="2"/>
        <v>6116428.8999999966</v>
      </c>
      <c r="H16" s="20"/>
    </row>
    <row r="17" spans="1:11" x14ac:dyDescent="0.25">
      <c r="A17" s="21"/>
      <c r="B17" s="22"/>
      <c r="C17" s="22"/>
      <c r="D17" s="23"/>
      <c r="E17" s="24" t="s">
        <v>25</v>
      </c>
      <c r="F17" s="25"/>
      <c r="G17" s="139"/>
    </row>
    <row r="18" spans="1:11" ht="10.5" customHeight="1" x14ac:dyDescent="0.25">
      <c r="A18" s="26"/>
      <c r="B18" s="334" t="s">
        <v>0</v>
      </c>
      <c r="C18" s="335"/>
      <c r="D18" s="335"/>
      <c r="E18" s="335"/>
      <c r="F18" s="336"/>
      <c r="G18" s="337" t="s">
        <v>1</v>
      </c>
    </row>
    <row r="19" spans="1:11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338"/>
    </row>
    <row r="20" spans="1:11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11" x14ac:dyDescent="0.25">
      <c r="A21" s="29" t="s">
        <v>27</v>
      </c>
      <c r="B21" s="30">
        <f>SUM(B22:B29)</f>
        <v>51018101</v>
      </c>
      <c r="C21" s="30">
        <f t="shared" ref="C21:G21" si="3">SUM(C22:C29)</f>
        <v>3288399.83</v>
      </c>
      <c r="D21" s="30">
        <f t="shared" si="3"/>
        <v>54306500.829999998</v>
      </c>
      <c r="E21" s="30">
        <f t="shared" si="3"/>
        <v>54306500.829999998</v>
      </c>
      <c r="F21" s="30">
        <f t="shared" si="3"/>
        <v>54306500.829999998</v>
      </c>
      <c r="G21" s="30">
        <f t="shared" si="3"/>
        <v>3288399.8299999982</v>
      </c>
    </row>
    <row r="22" spans="1:11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11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11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11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K25" s="1" t="s">
        <v>189</v>
      </c>
    </row>
    <row r="26" spans="1:11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11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11" ht="22.5" x14ac:dyDescent="0.25">
      <c r="A28" s="31" t="s">
        <v>30</v>
      </c>
      <c r="B28" s="32">
        <v>51018101</v>
      </c>
      <c r="C28" s="32">
        <v>3288399.83</v>
      </c>
      <c r="D28" s="32">
        <v>54306500.829999998</v>
      </c>
      <c r="E28" s="32">
        <v>54306500.829999998</v>
      </c>
      <c r="F28" s="32">
        <v>54306500.829999998</v>
      </c>
      <c r="G28" s="32">
        <v>3288399.8299999982</v>
      </c>
    </row>
    <row r="29" spans="1:11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11" x14ac:dyDescent="0.25">
      <c r="A30" s="31"/>
      <c r="B30" s="32"/>
      <c r="C30" s="32"/>
      <c r="D30" s="32"/>
      <c r="E30" s="32"/>
      <c r="F30" s="32"/>
      <c r="G30" s="32"/>
    </row>
    <row r="31" spans="1:11" ht="33.75" x14ac:dyDescent="0.25">
      <c r="A31" s="33" t="s">
        <v>31</v>
      </c>
      <c r="B31" s="34">
        <f>SUM(B32:B35)</f>
        <v>67669406</v>
      </c>
      <c r="C31" s="34">
        <f t="shared" ref="C31:G31" si="4">SUM(C32:C35)</f>
        <v>9018007.0099999998</v>
      </c>
      <c r="D31" s="34">
        <f t="shared" si="4"/>
        <v>76687413.00999999</v>
      </c>
      <c r="E31" s="34">
        <f t="shared" si="4"/>
        <v>70497435.069999993</v>
      </c>
      <c r="F31" s="34">
        <f t="shared" si="4"/>
        <v>70497435.069999993</v>
      </c>
      <c r="G31" s="34">
        <f t="shared" si="4"/>
        <v>2828029.0699999984</v>
      </c>
    </row>
    <row r="32" spans="1:11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 ht="22.5" customHeight="1" x14ac:dyDescent="0.25">
      <c r="A34" s="31" t="s">
        <v>33</v>
      </c>
      <c r="B34" s="271">
        <v>16296093</v>
      </c>
      <c r="C34" s="460">
        <v>4589170.47</v>
      </c>
      <c r="D34" s="138">
        <f>B34+C34</f>
        <v>20885263.469999999</v>
      </c>
      <c r="E34" s="461">
        <v>14695285.529999999</v>
      </c>
      <c r="F34" s="461">
        <v>14695285.529999999</v>
      </c>
      <c r="G34" s="138">
        <f>F34-B34</f>
        <v>-1600807.4700000007</v>
      </c>
    </row>
    <row r="35" spans="1:7" ht="22.5" x14ac:dyDescent="0.25">
      <c r="A35" s="31" t="s">
        <v>22</v>
      </c>
      <c r="B35" s="271">
        <v>51373313</v>
      </c>
      <c r="C35" s="460">
        <v>4428836.54</v>
      </c>
      <c r="D35" s="146">
        <f>B35+C35</f>
        <v>55802149.539999999</v>
      </c>
      <c r="E35" s="461">
        <v>55802149.539999999</v>
      </c>
      <c r="F35" s="461">
        <v>55802149.539999999</v>
      </c>
      <c r="G35" s="147">
        <f>F35-B35</f>
        <v>4428836.5399999991</v>
      </c>
    </row>
    <row r="36" spans="1:7" x14ac:dyDescent="0.25">
      <c r="A36" s="36"/>
      <c r="B36" s="37"/>
      <c r="C36" s="37"/>
      <c r="D36" s="37"/>
      <c r="E36" s="37"/>
      <c r="F36" s="37"/>
      <c r="G36" s="37"/>
    </row>
    <row r="37" spans="1:7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7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x14ac:dyDescent="0.25">
      <c r="A39" s="31"/>
      <c r="B39" s="39"/>
      <c r="C39" s="39"/>
      <c r="D39" s="39"/>
      <c r="E39" s="39"/>
      <c r="F39" s="39"/>
      <c r="G39" s="39"/>
    </row>
    <row r="40" spans="1:7" x14ac:dyDescent="0.25">
      <c r="A40" s="40" t="s">
        <v>24</v>
      </c>
      <c r="B40" s="19">
        <f>B21+B31</f>
        <v>118687507</v>
      </c>
      <c r="C40" s="19">
        <f t="shared" ref="C40:G40" si="5">C21+C31</f>
        <v>12306406.84</v>
      </c>
      <c r="D40" s="19">
        <f t="shared" si="5"/>
        <v>130993913.83999999</v>
      </c>
      <c r="E40" s="19">
        <f t="shared" si="5"/>
        <v>124803935.89999999</v>
      </c>
      <c r="F40" s="19">
        <f t="shared" si="5"/>
        <v>124803935.89999999</v>
      </c>
      <c r="G40" s="19">
        <f t="shared" si="5"/>
        <v>6116428.8999999966</v>
      </c>
    </row>
    <row r="41" spans="1:7" x14ac:dyDescent="0.25">
      <c r="A41" s="21"/>
      <c r="B41" s="22"/>
      <c r="C41" s="22"/>
      <c r="D41" s="22"/>
      <c r="E41" s="24" t="s">
        <v>25</v>
      </c>
      <c r="F41" s="41"/>
      <c r="G41" s="139">
        <v>0</v>
      </c>
    </row>
    <row r="42" spans="1:7" x14ac:dyDescent="0.25">
      <c r="A42" s="140"/>
      <c r="B42" s="141"/>
      <c r="C42" s="141"/>
      <c r="D42" s="141"/>
      <c r="E42" s="142"/>
      <c r="F42" s="142"/>
      <c r="G42" s="142"/>
    </row>
    <row r="43" spans="1:7" ht="15" x14ac:dyDescent="0.25">
      <c r="A43" s="42" t="s">
        <v>35</v>
      </c>
    </row>
    <row r="45" spans="1:7" ht="30" x14ac:dyDescent="0.25">
      <c r="A45" s="43" t="s">
        <v>36</v>
      </c>
    </row>
    <row r="46" spans="1:7" ht="15" x14ac:dyDescent="0.25">
      <c r="A46" s="42" t="s">
        <v>37</v>
      </c>
    </row>
    <row r="47" spans="1:7" ht="13.5" x14ac:dyDescent="0.25">
      <c r="A47" s="128" t="s">
        <v>240</v>
      </c>
    </row>
    <row r="48" spans="1:7" x14ac:dyDescent="0.25">
      <c r="A48" s="1" t="s">
        <v>38</v>
      </c>
    </row>
    <row r="53" spans="1:7" ht="11.25" customHeight="1" x14ac:dyDescent="0.25">
      <c r="A53" s="44" t="s">
        <v>39</v>
      </c>
      <c r="E53" s="339" t="s">
        <v>40</v>
      </c>
      <c r="F53" s="339"/>
      <c r="G53" s="339"/>
    </row>
    <row r="54" spans="1:7" ht="22.5" customHeight="1" x14ac:dyDescent="0.25">
      <c r="A54" s="44" t="s">
        <v>413</v>
      </c>
      <c r="E54" s="330" t="s">
        <v>389</v>
      </c>
      <c r="F54" s="330"/>
      <c r="G54" s="330"/>
    </row>
    <row r="55" spans="1:7" x14ac:dyDescent="0.25">
      <c r="E55" s="330"/>
      <c r="F55" s="330"/>
      <c r="G55" s="330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5682-C187-400D-A12C-19B7056F81D1}">
  <sheetPr>
    <tabColor theme="4" tint="0.59999389629810485"/>
    <pageSetUpPr fitToPage="1"/>
  </sheetPr>
  <dimension ref="B1:I32"/>
  <sheetViews>
    <sheetView zoomScaleNormal="100" workbookViewId="0">
      <selection activeCell="D12" sqref="D12:I12"/>
    </sheetView>
  </sheetViews>
  <sheetFormatPr baseColWidth="10" defaultRowHeight="15" x14ac:dyDescent="0.25"/>
  <cols>
    <col min="1" max="2" width="11.42578125" style="45"/>
    <col min="3" max="3" width="56.28515625" style="45" customWidth="1"/>
    <col min="4" max="9" width="15" style="45" customWidth="1"/>
    <col min="10" max="16384" width="11.42578125" style="45"/>
  </cols>
  <sheetData>
    <row r="1" spans="2:9" ht="45.75" customHeight="1" x14ac:dyDescent="0.25">
      <c r="B1" s="342" t="s">
        <v>418</v>
      </c>
      <c r="C1" s="343"/>
      <c r="D1" s="343"/>
      <c r="E1" s="343"/>
      <c r="F1" s="343"/>
      <c r="G1" s="343"/>
      <c r="H1" s="343"/>
      <c r="I1" s="344"/>
    </row>
    <row r="2" spans="2:9" x14ac:dyDescent="0.25">
      <c r="B2" s="345" t="s">
        <v>41</v>
      </c>
      <c r="C2" s="346"/>
      <c r="D2" s="351" t="s">
        <v>0</v>
      </c>
      <c r="E2" s="351"/>
      <c r="F2" s="351"/>
      <c r="G2" s="351"/>
      <c r="H2" s="351"/>
      <c r="I2" s="352" t="s">
        <v>1</v>
      </c>
    </row>
    <row r="3" spans="2:9" ht="22.5" x14ac:dyDescent="0.25">
      <c r="B3" s="347"/>
      <c r="C3" s="348"/>
      <c r="D3" s="46" t="s">
        <v>3</v>
      </c>
      <c r="E3" s="47" t="s">
        <v>4</v>
      </c>
      <c r="F3" s="47" t="s">
        <v>5</v>
      </c>
      <c r="G3" s="47" t="s">
        <v>6</v>
      </c>
      <c r="H3" s="48" t="s">
        <v>7</v>
      </c>
      <c r="I3" s="353"/>
    </row>
    <row r="4" spans="2:9" x14ac:dyDescent="0.25">
      <c r="B4" s="349"/>
      <c r="C4" s="350"/>
      <c r="D4" s="49" t="s">
        <v>8</v>
      </c>
      <c r="E4" s="50" t="s">
        <v>9</v>
      </c>
      <c r="F4" s="50" t="s">
        <v>10</v>
      </c>
      <c r="G4" s="50" t="s">
        <v>11</v>
      </c>
      <c r="H4" s="50" t="s">
        <v>12</v>
      </c>
      <c r="I4" s="50" t="s">
        <v>13</v>
      </c>
    </row>
    <row r="5" spans="2:9" x14ac:dyDescent="0.25">
      <c r="B5" s="354" t="s">
        <v>42</v>
      </c>
      <c r="C5" s="355"/>
      <c r="D5" s="51"/>
      <c r="E5" s="51"/>
      <c r="F5" s="51"/>
      <c r="G5" s="51"/>
      <c r="H5" s="51"/>
      <c r="I5" s="51"/>
    </row>
    <row r="6" spans="2:9" x14ac:dyDescent="0.25">
      <c r="B6" s="356"/>
      <c r="C6" s="357"/>
      <c r="D6" s="52"/>
      <c r="E6" s="52"/>
      <c r="F6" s="52"/>
      <c r="G6" s="52"/>
      <c r="H6" s="52"/>
      <c r="I6" s="52"/>
    </row>
    <row r="7" spans="2:9" x14ac:dyDescent="0.25">
      <c r="B7" s="356"/>
      <c r="C7" s="357"/>
      <c r="D7" s="52"/>
      <c r="E7" s="52"/>
      <c r="F7" s="52"/>
      <c r="G7" s="52"/>
      <c r="H7" s="52"/>
      <c r="I7" s="52"/>
    </row>
    <row r="8" spans="2:9" x14ac:dyDescent="0.25">
      <c r="B8" s="356"/>
      <c r="C8" s="357"/>
      <c r="D8" s="52"/>
      <c r="E8" s="52"/>
      <c r="F8" s="52"/>
      <c r="G8" s="52"/>
      <c r="H8" s="52"/>
      <c r="I8" s="52"/>
    </row>
    <row r="9" spans="2:9" x14ac:dyDescent="0.25">
      <c r="B9" s="356"/>
      <c r="C9" s="357"/>
      <c r="D9" s="52"/>
      <c r="E9" s="52"/>
      <c r="F9" s="52"/>
      <c r="G9" s="52"/>
      <c r="H9" s="52"/>
      <c r="I9" s="52"/>
    </row>
    <row r="10" spans="2:9" x14ac:dyDescent="0.25">
      <c r="B10" s="356"/>
      <c r="C10" s="357"/>
      <c r="D10" s="52"/>
      <c r="E10" s="52"/>
      <c r="F10" s="52"/>
      <c r="G10" s="52"/>
      <c r="H10" s="52"/>
      <c r="I10" s="52"/>
    </row>
    <row r="11" spans="2:9" x14ac:dyDescent="0.25">
      <c r="B11" s="53"/>
      <c r="C11" s="54"/>
      <c r="D11" s="52"/>
      <c r="E11" s="52"/>
      <c r="F11" s="52"/>
      <c r="G11" s="52"/>
      <c r="H11" s="52"/>
      <c r="I11" s="52"/>
    </row>
    <row r="12" spans="2:9" x14ac:dyDescent="0.25">
      <c r="B12" s="358" t="s">
        <v>43</v>
      </c>
      <c r="C12" s="359"/>
      <c r="D12" s="227">
        <v>51018101</v>
      </c>
      <c r="E12" s="462">
        <v>3288399.83</v>
      </c>
      <c r="F12" s="210">
        <f>D12+E12</f>
        <v>54306500.829999998</v>
      </c>
      <c r="G12" s="463">
        <v>54306500.829999998</v>
      </c>
      <c r="H12" s="463">
        <v>54306500.829999998</v>
      </c>
      <c r="I12" s="137">
        <f>H12-D12</f>
        <v>3288399.8299999982</v>
      </c>
    </row>
    <row r="13" spans="2:9" x14ac:dyDescent="0.25">
      <c r="B13" s="358"/>
      <c r="C13" s="359"/>
      <c r="D13" s="52"/>
      <c r="E13" s="52"/>
      <c r="F13" s="52"/>
      <c r="G13" s="52"/>
      <c r="H13" s="52"/>
      <c r="I13" s="52"/>
    </row>
    <row r="14" spans="2:9" x14ac:dyDescent="0.25">
      <c r="B14" s="358"/>
      <c r="C14" s="359"/>
      <c r="D14" s="52"/>
      <c r="E14" s="52"/>
      <c r="F14" s="52"/>
      <c r="G14" s="52"/>
      <c r="H14" s="52"/>
      <c r="I14" s="52"/>
    </row>
    <row r="15" spans="2:9" x14ac:dyDescent="0.25">
      <c r="B15" s="358"/>
      <c r="C15" s="359"/>
      <c r="D15" s="52"/>
      <c r="E15" s="52"/>
      <c r="F15" s="52"/>
      <c r="G15" s="52"/>
      <c r="H15" s="52"/>
      <c r="I15" s="52"/>
    </row>
    <row r="16" spans="2:9" x14ac:dyDescent="0.25">
      <c r="B16" s="358"/>
      <c r="C16" s="359"/>
      <c r="D16" s="52"/>
      <c r="E16" s="52"/>
      <c r="F16" s="52"/>
      <c r="G16" s="52"/>
      <c r="H16" s="52"/>
      <c r="I16" s="52"/>
    </row>
    <row r="17" spans="2:9" x14ac:dyDescent="0.25">
      <c r="B17" s="358"/>
      <c r="C17" s="359"/>
      <c r="D17" s="52"/>
      <c r="E17" s="52"/>
      <c r="F17" s="52"/>
      <c r="G17" s="52"/>
      <c r="H17" s="52"/>
      <c r="I17" s="52"/>
    </row>
    <row r="18" spans="2:9" x14ac:dyDescent="0.25">
      <c r="B18" s="55"/>
      <c r="C18" s="56"/>
      <c r="D18" s="52"/>
      <c r="E18" s="52"/>
      <c r="F18" s="52"/>
      <c r="G18" s="52"/>
      <c r="H18" s="52"/>
      <c r="I18" s="52"/>
    </row>
    <row r="19" spans="2:9" x14ac:dyDescent="0.25">
      <c r="B19" s="55"/>
      <c r="C19" s="56"/>
      <c r="D19" s="52"/>
      <c r="E19" s="52"/>
      <c r="F19" s="52"/>
      <c r="G19" s="52"/>
      <c r="H19" s="52"/>
      <c r="I19" s="52"/>
    </row>
    <row r="20" spans="2:9" x14ac:dyDescent="0.25">
      <c r="B20" s="57"/>
      <c r="C20" s="56"/>
      <c r="D20" s="58"/>
      <c r="E20" s="58"/>
      <c r="F20" s="58"/>
      <c r="G20" s="58"/>
      <c r="H20" s="58"/>
      <c r="I20" s="58"/>
    </row>
    <row r="21" spans="2:9" x14ac:dyDescent="0.25">
      <c r="B21" s="59"/>
      <c r="C21" s="60" t="s">
        <v>24</v>
      </c>
      <c r="D21" s="61">
        <f>D9+D12+D17+D18+D19+D16</f>
        <v>51018101</v>
      </c>
      <c r="E21" s="61">
        <f t="shared" ref="E21:I21" si="0">E9+E12+E17+E18+E19+E16</f>
        <v>3288399.83</v>
      </c>
      <c r="F21" s="61">
        <f t="shared" si="0"/>
        <v>54306500.829999998</v>
      </c>
      <c r="G21" s="61">
        <f t="shared" si="0"/>
        <v>54306500.829999998</v>
      </c>
      <c r="H21" s="61">
        <f t="shared" si="0"/>
        <v>54306500.829999998</v>
      </c>
      <c r="I21" s="19">
        <f t="shared" si="0"/>
        <v>3288399.8299999982</v>
      </c>
    </row>
    <row r="22" spans="2:9" x14ac:dyDescent="0.25">
      <c r="B22" s="62"/>
      <c r="C22" s="63"/>
      <c r="D22" s="64"/>
      <c r="E22" s="64"/>
      <c r="F22" s="65"/>
      <c r="G22" s="66" t="s">
        <v>25</v>
      </c>
      <c r="H22" s="67"/>
      <c r="I22" s="58">
        <f>I21</f>
        <v>3288399.8299999982</v>
      </c>
    </row>
    <row r="23" spans="2:9" x14ac:dyDescent="0.25">
      <c r="B23" s="56" t="s">
        <v>44</v>
      </c>
      <c r="C23" s="56"/>
      <c r="D23" s="56"/>
      <c r="E23" s="56"/>
      <c r="F23" s="56"/>
      <c r="G23" s="56"/>
      <c r="H23" s="56"/>
      <c r="I23" s="56"/>
    </row>
    <row r="24" spans="2:9" x14ac:dyDescent="0.25">
      <c r="B24" s="56"/>
      <c r="C24" s="56"/>
      <c r="D24" s="56"/>
      <c r="E24" s="56"/>
      <c r="F24" s="56"/>
      <c r="G24" s="56"/>
      <c r="H24" s="56"/>
      <c r="I24" s="56"/>
    </row>
    <row r="25" spans="2:9" x14ac:dyDescent="0.25">
      <c r="B25" s="56"/>
      <c r="C25" s="56"/>
      <c r="D25" s="56"/>
      <c r="E25" s="56"/>
      <c r="F25" s="56"/>
      <c r="G25" s="56"/>
      <c r="H25" s="56"/>
      <c r="I25" s="56"/>
    </row>
    <row r="26" spans="2:9" x14ac:dyDescent="0.25">
      <c r="B26" s="56"/>
      <c r="C26" s="56"/>
      <c r="D26" s="56"/>
      <c r="E26" s="56"/>
      <c r="F26" s="56"/>
      <c r="G26" s="56"/>
      <c r="H26" s="56"/>
      <c r="I26" s="56"/>
    </row>
    <row r="27" spans="2:9" x14ac:dyDescent="0.25">
      <c r="B27" s="56"/>
      <c r="C27" s="56"/>
      <c r="D27" s="56"/>
      <c r="E27" s="56"/>
      <c r="F27" s="56"/>
      <c r="G27" s="56"/>
      <c r="H27" s="56"/>
      <c r="I27" s="56"/>
    </row>
    <row r="28" spans="2:9" x14ac:dyDescent="0.25">
      <c r="B28" s="56"/>
      <c r="C28" s="56"/>
      <c r="D28" s="56"/>
      <c r="E28" s="56"/>
      <c r="F28" s="56"/>
      <c r="G28" s="56"/>
      <c r="H28" s="56"/>
      <c r="I28" s="56"/>
    </row>
    <row r="29" spans="2:9" x14ac:dyDescent="0.25">
      <c r="B29" s="56"/>
      <c r="C29" s="340"/>
      <c r="D29" s="340"/>
      <c r="E29" s="56"/>
      <c r="F29" s="341"/>
      <c r="G29" s="341"/>
      <c r="H29" s="341"/>
      <c r="I29" s="56"/>
    </row>
    <row r="30" spans="2:9" x14ac:dyDescent="0.25">
      <c r="B30" s="56"/>
      <c r="C30" s="44" t="s">
        <v>39</v>
      </c>
      <c r="D30" s="44"/>
      <c r="E30" s="56"/>
      <c r="F30" s="68"/>
      <c r="G30" s="339" t="s">
        <v>40</v>
      </c>
      <c r="H30" s="339"/>
      <c r="I30" s="339"/>
    </row>
    <row r="31" spans="2:9" ht="15" customHeight="1" x14ac:dyDescent="0.25">
      <c r="B31" s="56"/>
      <c r="C31" s="44" t="s">
        <v>414</v>
      </c>
      <c r="D31" s="44"/>
      <c r="E31" s="68"/>
      <c r="F31" s="68"/>
      <c r="G31" s="330" t="s">
        <v>389</v>
      </c>
      <c r="H31" s="330"/>
      <c r="I31" s="330"/>
    </row>
    <row r="32" spans="2:9" x14ac:dyDescent="0.25">
      <c r="G32" s="330"/>
      <c r="H32" s="330"/>
      <c r="I32" s="330"/>
    </row>
  </sheetData>
  <mergeCells count="10">
    <mergeCell ref="C29:D29"/>
    <mergeCell ref="F29:H29"/>
    <mergeCell ref="G30:I30"/>
    <mergeCell ref="G31:I32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69515-A163-4990-A18E-9093C79AB171}">
  <sheetPr>
    <pageSetUpPr fitToPage="1"/>
  </sheetPr>
  <dimension ref="A1:H88"/>
  <sheetViews>
    <sheetView topLeftCell="A61" workbookViewId="0">
      <selection activeCell="D89" sqref="D89"/>
    </sheetView>
  </sheetViews>
  <sheetFormatPr baseColWidth="10" defaultRowHeight="15" x14ac:dyDescent="0.25"/>
  <cols>
    <col min="1" max="1" width="1.42578125" customWidth="1"/>
    <col min="2" max="2" width="55.140625" customWidth="1"/>
    <col min="3" max="8" width="17.7109375" customWidth="1"/>
  </cols>
  <sheetData>
    <row r="1" spans="1:8" ht="63" customHeight="1" x14ac:dyDescent="0.25">
      <c r="A1" s="360" t="s">
        <v>419</v>
      </c>
      <c r="B1" s="361"/>
      <c r="C1" s="361"/>
      <c r="D1" s="361"/>
      <c r="E1" s="361"/>
      <c r="F1" s="361"/>
      <c r="G1" s="361"/>
      <c r="H1" s="362"/>
    </row>
    <row r="2" spans="1:8" x14ac:dyDescent="0.25">
      <c r="A2" s="365" t="s">
        <v>47</v>
      </c>
      <c r="B2" s="366"/>
      <c r="C2" s="360" t="s">
        <v>45</v>
      </c>
      <c r="D2" s="361"/>
      <c r="E2" s="361"/>
      <c r="F2" s="361"/>
      <c r="G2" s="362"/>
      <c r="H2" s="363" t="s">
        <v>46</v>
      </c>
    </row>
    <row r="3" spans="1:8" ht="45" x14ac:dyDescent="0.25">
      <c r="A3" s="367"/>
      <c r="B3" s="368"/>
      <c r="C3" s="466" t="s">
        <v>48</v>
      </c>
      <c r="D3" s="466" t="s">
        <v>49</v>
      </c>
      <c r="E3" s="466" t="s">
        <v>5</v>
      </c>
      <c r="F3" s="466" t="s">
        <v>6</v>
      </c>
      <c r="G3" s="466" t="s">
        <v>50</v>
      </c>
      <c r="H3" s="364"/>
    </row>
    <row r="4" spans="1:8" x14ac:dyDescent="0.25">
      <c r="A4" s="369"/>
      <c r="B4" s="370"/>
      <c r="C4" s="467">
        <v>1</v>
      </c>
      <c r="D4" s="467">
        <v>2</v>
      </c>
      <c r="E4" s="467" t="s">
        <v>51</v>
      </c>
      <c r="F4" s="467">
        <v>4</v>
      </c>
      <c r="G4" s="467">
        <v>5</v>
      </c>
      <c r="H4" s="467" t="s">
        <v>52</v>
      </c>
    </row>
    <row r="5" spans="1:8" x14ac:dyDescent="0.25">
      <c r="A5" s="472" t="s">
        <v>53</v>
      </c>
      <c r="B5" s="464"/>
      <c r="C5" s="475">
        <v>94192418.829999998</v>
      </c>
      <c r="D5" s="475">
        <v>-2853012.8200000003</v>
      </c>
      <c r="E5" s="475">
        <v>91339406.00999999</v>
      </c>
      <c r="F5" s="475">
        <v>90031613.149999991</v>
      </c>
      <c r="G5" s="475">
        <v>90031613.149999991</v>
      </c>
      <c r="H5" s="475">
        <v>1307792.8599999994</v>
      </c>
    </row>
    <row r="6" spans="1:8" x14ac:dyDescent="0.25">
      <c r="A6" s="471">
        <v>1100</v>
      </c>
      <c r="B6" s="468" t="s">
        <v>54</v>
      </c>
      <c r="C6" s="470">
        <v>28323837.739999998</v>
      </c>
      <c r="D6" s="470">
        <v>-2704144.54</v>
      </c>
      <c r="E6" s="470">
        <v>25619693.199999999</v>
      </c>
      <c r="F6" s="470">
        <v>25619693.199999999</v>
      </c>
      <c r="G6" s="470">
        <v>25619693.199999999</v>
      </c>
      <c r="H6" s="470">
        <v>0</v>
      </c>
    </row>
    <row r="7" spans="1:8" x14ac:dyDescent="0.25">
      <c r="A7" s="471">
        <v>1200</v>
      </c>
      <c r="B7" s="468" t="s">
        <v>55</v>
      </c>
      <c r="C7" s="470">
        <v>8573936.2799999993</v>
      </c>
      <c r="D7" s="470">
        <v>-148339.21</v>
      </c>
      <c r="E7" s="470">
        <v>8425597.0699999984</v>
      </c>
      <c r="F7" s="470">
        <v>7879065.8300000001</v>
      </c>
      <c r="G7" s="470">
        <v>7879065.8300000001</v>
      </c>
      <c r="H7" s="470">
        <v>546531.23999999836</v>
      </c>
    </row>
    <row r="8" spans="1:8" x14ac:dyDescent="0.25">
      <c r="A8" s="471">
        <v>1300</v>
      </c>
      <c r="B8" s="468" t="s">
        <v>56</v>
      </c>
      <c r="C8" s="470">
        <v>11465002.119999999</v>
      </c>
      <c r="D8" s="470">
        <v>-477302.37</v>
      </c>
      <c r="E8" s="470">
        <v>10987699.75</v>
      </c>
      <c r="F8" s="470">
        <v>10786910.550000001</v>
      </c>
      <c r="G8" s="470">
        <v>10786910.550000001</v>
      </c>
      <c r="H8" s="470">
        <v>200789.19999999925</v>
      </c>
    </row>
    <row r="9" spans="1:8" x14ac:dyDescent="0.25">
      <c r="A9" s="471">
        <v>1400</v>
      </c>
      <c r="B9" s="468" t="s">
        <v>57</v>
      </c>
      <c r="C9" s="470">
        <v>10774214.1</v>
      </c>
      <c r="D9" s="470">
        <v>7733519.0300000003</v>
      </c>
      <c r="E9" s="470">
        <v>18507733.129999999</v>
      </c>
      <c r="F9" s="470">
        <v>18219199.100000001</v>
      </c>
      <c r="G9" s="470">
        <v>18219199.100000001</v>
      </c>
      <c r="H9" s="470">
        <v>288534.02999999747</v>
      </c>
    </row>
    <row r="10" spans="1:8" x14ac:dyDescent="0.25">
      <c r="A10" s="471">
        <v>1500</v>
      </c>
      <c r="B10" s="468" t="s">
        <v>58</v>
      </c>
      <c r="C10" s="470">
        <v>34215428.590000004</v>
      </c>
      <c r="D10" s="470">
        <v>-7256745.7300000004</v>
      </c>
      <c r="E10" s="470">
        <v>26958682.860000003</v>
      </c>
      <c r="F10" s="470">
        <v>26756993.890000001</v>
      </c>
      <c r="G10" s="470">
        <v>26756993.890000001</v>
      </c>
      <c r="H10" s="470">
        <v>201688.97000000253</v>
      </c>
    </row>
    <row r="11" spans="1:8" x14ac:dyDescent="0.25">
      <c r="A11" s="471">
        <v>1600</v>
      </c>
      <c r="B11" s="468" t="s">
        <v>59</v>
      </c>
      <c r="C11" s="470">
        <v>0</v>
      </c>
      <c r="D11" s="470">
        <v>0</v>
      </c>
      <c r="E11" s="470">
        <v>0</v>
      </c>
      <c r="F11" s="470">
        <v>0</v>
      </c>
      <c r="G11" s="470">
        <v>0</v>
      </c>
      <c r="H11" s="470">
        <v>0</v>
      </c>
    </row>
    <row r="12" spans="1:8" x14ac:dyDescent="0.25">
      <c r="A12" s="471">
        <v>1700</v>
      </c>
      <c r="B12" s="468" t="s">
        <v>60</v>
      </c>
      <c r="C12" s="470">
        <v>840000</v>
      </c>
      <c r="D12" s="470">
        <v>0</v>
      </c>
      <c r="E12" s="470">
        <v>840000</v>
      </c>
      <c r="F12" s="470">
        <v>769750.58</v>
      </c>
      <c r="G12" s="470">
        <v>769750.58</v>
      </c>
      <c r="H12" s="470">
        <v>70249.420000000042</v>
      </c>
    </row>
    <row r="13" spans="1:8" x14ac:dyDescent="0.25">
      <c r="A13" s="472" t="s">
        <v>252</v>
      </c>
      <c r="B13" s="464"/>
      <c r="C13" s="476">
        <v>2235198.7000000002</v>
      </c>
      <c r="D13" s="476">
        <v>1313112.99</v>
      </c>
      <c r="E13" s="476">
        <v>3548311.6900000004</v>
      </c>
      <c r="F13" s="476">
        <v>4422721.62</v>
      </c>
      <c r="G13" s="476">
        <v>2758281.1099999994</v>
      </c>
      <c r="H13" s="476">
        <v>-874409.9299999997</v>
      </c>
    </row>
    <row r="14" spans="1:8" x14ac:dyDescent="0.25">
      <c r="A14" s="471">
        <v>2100</v>
      </c>
      <c r="B14" s="468" t="s">
        <v>62</v>
      </c>
      <c r="C14" s="470">
        <v>794091.8</v>
      </c>
      <c r="D14" s="470">
        <v>305975.96999999997</v>
      </c>
      <c r="E14" s="470">
        <v>1100067.77</v>
      </c>
      <c r="F14" s="470">
        <v>1745031.66</v>
      </c>
      <c r="G14" s="470">
        <v>889301.34</v>
      </c>
      <c r="H14" s="470">
        <v>-644963.8899999999</v>
      </c>
    </row>
    <row r="15" spans="1:8" x14ac:dyDescent="0.25">
      <c r="A15" s="471">
        <v>2200</v>
      </c>
      <c r="B15" s="468" t="s">
        <v>63</v>
      </c>
      <c r="C15" s="470">
        <v>127672.7</v>
      </c>
      <c r="D15" s="470">
        <v>103280.06</v>
      </c>
      <c r="E15" s="470">
        <v>230952.76</v>
      </c>
      <c r="F15" s="470">
        <v>169044.88</v>
      </c>
      <c r="G15" s="470">
        <v>169044.88</v>
      </c>
      <c r="H15" s="470">
        <v>61907.880000000005</v>
      </c>
    </row>
    <row r="16" spans="1:8" x14ac:dyDescent="0.25">
      <c r="A16" s="471">
        <v>2300</v>
      </c>
      <c r="B16" s="468" t="s">
        <v>64</v>
      </c>
      <c r="C16" s="470">
        <v>5000</v>
      </c>
      <c r="D16" s="470">
        <v>7300</v>
      </c>
      <c r="E16" s="470">
        <v>12300</v>
      </c>
      <c r="F16" s="470">
        <v>14600</v>
      </c>
      <c r="G16" s="470">
        <v>7300</v>
      </c>
      <c r="H16" s="470">
        <v>-2300</v>
      </c>
    </row>
    <row r="17" spans="1:8" x14ac:dyDescent="0.25">
      <c r="A17" s="471">
        <v>2400</v>
      </c>
      <c r="B17" s="468" t="s">
        <v>65</v>
      </c>
      <c r="C17" s="470">
        <v>407534.1</v>
      </c>
      <c r="D17" s="470">
        <v>172439.65</v>
      </c>
      <c r="E17" s="470">
        <v>579973.75</v>
      </c>
      <c r="F17" s="470">
        <v>970641.75</v>
      </c>
      <c r="G17" s="470">
        <v>506865.6</v>
      </c>
      <c r="H17" s="470">
        <v>-390668</v>
      </c>
    </row>
    <row r="18" spans="1:8" x14ac:dyDescent="0.25">
      <c r="A18" s="471">
        <v>2500</v>
      </c>
      <c r="B18" s="468" t="s">
        <v>66</v>
      </c>
      <c r="C18" s="470">
        <v>133209.34</v>
      </c>
      <c r="D18" s="470">
        <v>-14423.36</v>
      </c>
      <c r="E18" s="470">
        <v>118785.98</v>
      </c>
      <c r="F18" s="470">
        <v>189823.44</v>
      </c>
      <c r="G18" s="470">
        <v>97525.54</v>
      </c>
      <c r="H18" s="470">
        <v>-71037.460000000006</v>
      </c>
    </row>
    <row r="19" spans="1:8" x14ac:dyDescent="0.25">
      <c r="A19" s="471">
        <v>2600</v>
      </c>
      <c r="B19" s="468" t="s">
        <v>67</v>
      </c>
      <c r="C19" s="470">
        <v>492272.54</v>
      </c>
      <c r="D19" s="470">
        <v>671974.86</v>
      </c>
      <c r="E19" s="470">
        <v>1164247.3999999999</v>
      </c>
      <c r="F19" s="470">
        <v>806995.07</v>
      </c>
      <c r="G19" s="470">
        <v>806995.07</v>
      </c>
      <c r="H19" s="470">
        <v>357252.32999999996</v>
      </c>
    </row>
    <row r="20" spans="1:8" x14ac:dyDescent="0.25">
      <c r="A20" s="471">
        <v>2700</v>
      </c>
      <c r="B20" s="468" t="s">
        <v>68</v>
      </c>
      <c r="C20" s="470">
        <v>76042.5</v>
      </c>
      <c r="D20" s="470">
        <v>4182.07</v>
      </c>
      <c r="E20" s="470">
        <v>80224.570000000007</v>
      </c>
      <c r="F20" s="470">
        <v>106196.75</v>
      </c>
      <c r="G20" s="470">
        <v>54080.51</v>
      </c>
      <c r="H20" s="470">
        <v>-25972.179999999993</v>
      </c>
    </row>
    <row r="21" spans="1:8" x14ac:dyDescent="0.25">
      <c r="A21" s="471">
        <v>2800</v>
      </c>
      <c r="B21" s="468" t="s">
        <v>69</v>
      </c>
      <c r="C21" s="470">
        <v>0</v>
      </c>
      <c r="D21" s="470">
        <v>0</v>
      </c>
      <c r="E21" s="470">
        <v>0</v>
      </c>
      <c r="F21" s="470">
        <v>0</v>
      </c>
      <c r="G21" s="470">
        <v>0</v>
      </c>
      <c r="H21" s="470">
        <v>0</v>
      </c>
    </row>
    <row r="22" spans="1:8" x14ac:dyDescent="0.25">
      <c r="A22" s="471">
        <v>2900</v>
      </c>
      <c r="B22" s="468" t="s">
        <v>70</v>
      </c>
      <c r="C22" s="470">
        <v>199375.72</v>
      </c>
      <c r="D22" s="470">
        <v>62383.74</v>
      </c>
      <c r="E22" s="470">
        <v>261759.46</v>
      </c>
      <c r="F22" s="470">
        <v>420388.07</v>
      </c>
      <c r="G22" s="470">
        <v>227168.17</v>
      </c>
      <c r="H22" s="470">
        <v>-158628.61000000002</v>
      </c>
    </row>
    <row r="23" spans="1:8" x14ac:dyDescent="0.25">
      <c r="A23" s="472" t="s">
        <v>71</v>
      </c>
      <c r="B23" s="464"/>
      <c r="C23" s="476">
        <v>20653050.470000003</v>
      </c>
      <c r="D23" s="476">
        <v>8612470.1099999994</v>
      </c>
      <c r="E23" s="476">
        <v>29265520.580000002</v>
      </c>
      <c r="F23" s="476">
        <v>25828361.209999997</v>
      </c>
      <c r="G23" s="476">
        <v>24934840.649999999</v>
      </c>
      <c r="H23" s="476">
        <v>3437159.3700000048</v>
      </c>
    </row>
    <row r="24" spans="1:8" x14ac:dyDescent="0.25">
      <c r="A24" s="471">
        <v>3100</v>
      </c>
      <c r="B24" s="468" t="s">
        <v>72</v>
      </c>
      <c r="C24" s="470">
        <v>2819651.38</v>
      </c>
      <c r="D24" s="470">
        <v>1642686</v>
      </c>
      <c r="E24" s="470">
        <v>4462337.38</v>
      </c>
      <c r="F24" s="470">
        <v>3232381.69</v>
      </c>
      <c r="G24" s="470">
        <v>3232381.69</v>
      </c>
      <c r="H24" s="470">
        <v>1229955.69</v>
      </c>
    </row>
    <row r="25" spans="1:8" x14ac:dyDescent="0.25">
      <c r="A25" s="471">
        <v>3200</v>
      </c>
      <c r="B25" s="468" t="s">
        <v>73</v>
      </c>
      <c r="C25" s="470">
        <v>1048332.2</v>
      </c>
      <c r="D25" s="470">
        <v>-39715.599999999999</v>
      </c>
      <c r="E25" s="470">
        <v>1008616.6</v>
      </c>
      <c r="F25" s="470">
        <v>1399633.06</v>
      </c>
      <c r="G25" s="470">
        <v>940095.12</v>
      </c>
      <c r="H25" s="470">
        <v>-391016.46000000008</v>
      </c>
    </row>
    <row r="26" spans="1:8" x14ac:dyDescent="0.25">
      <c r="A26" s="471">
        <v>3300</v>
      </c>
      <c r="B26" s="468" t="s">
        <v>74</v>
      </c>
      <c r="C26" s="470">
        <v>6599605.7800000003</v>
      </c>
      <c r="D26" s="470">
        <v>-718853.15</v>
      </c>
      <c r="E26" s="470">
        <v>5880752.6299999999</v>
      </c>
      <c r="F26" s="470">
        <v>5563569.3200000003</v>
      </c>
      <c r="G26" s="470">
        <v>5563569.3200000003</v>
      </c>
      <c r="H26" s="470">
        <v>317183.30999999959</v>
      </c>
    </row>
    <row r="27" spans="1:8" x14ac:dyDescent="0.25">
      <c r="A27" s="471">
        <v>3400</v>
      </c>
      <c r="B27" s="468" t="s">
        <v>75</v>
      </c>
      <c r="C27" s="470">
        <v>358471</v>
      </c>
      <c r="D27" s="470">
        <v>1011019.69</v>
      </c>
      <c r="E27" s="470">
        <v>1369490.69</v>
      </c>
      <c r="F27" s="470">
        <v>1021958.17</v>
      </c>
      <c r="G27" s="470">
        <v>1021958.17</v>
      </c>
      <c r="H27" s="470">
        <v>347532.5199999999</v>
      </c>
    </row>
    <row r="28" spans="1:8" x14ac:dyDescent="0.25">
      <c r="A28" s="471">
        <v>3500</v>
      </c>
      <c r="B28" s="468" t="s">
        <v>76</v>
      </c>
      <c r="C28" s="470">
        <v>5638965.4400000004</v>
      </c>
      <c r="D28" s="470">
        <v>6715098.0499999998</v>
      </c>
      <c r="E28" s="470">
        <v>12354063.49</v>
      </c>
      <c r="F28" s="470">
        <v>10793367.619999999</v>
      </c>
      <c r="G28" s="470">
        <v>10359385</v>
      </c>
      <c r="H28" s="470">
        <v>1560695.870000001</v>
      </c>
    </row>
    <row r="29" spans="1:8" x14ac:dyDescent="0.25">
      <c r="A29" s="471">
        <v>3600</v>
      </c>
      <c r="B29" s="468" t="s">
        <v>77</v>
      </c>
      <c r="C29" s="470">
        <v>379499.71</v>
      </c>
      <c r="D29" s="470">
        <v>-23983.57</v>
      </c>
      <c r="E29" s="470">
        <v>355516.14</v>
      </c>
      <c r="F29" s="470">
        <v>339315</v>
      </c>
      <c r="G29" s="470">
        <v>339315</v>
      </c>
      <c r="H29" s="470">
        <v>16201.140000000014</v>
      </c>
    </row>
    <row r="30" spans="1:8" x14ac:dyDescent="0.25">
      <c r="A30" s="471">
        <v>3700</v>
      </c>
      <c r="B30" s="468" t="s">
        <v>78</v>
      </c>
      <c r="C30" s="470">
        <v>211125.1</v>
      </c>
      <c r="D30" s="470">
        <v>103883.27</v>
      </c>
      <c r="E30" s="470">
        <v>315008.37</v>
      </c>
      <c r="F30" s="470">
        <v>295612.65000000002</v>
      </c>
      <c r="G30" s="470">
        <v>295612.65000000002</v>
      </c>
      <c r="H30" s="470">
        <v>19395.719999999972</v>
      </c>
    </row>
    <row r="31" spans="1:8" x14ac:dyDescent="0.25">
      <c r="A31" s="471">
        <v>3800</v>
      </c>
      <c r="B31" s="468" t="s">
        <v>79</v>
      </c>
      <c r="C31" s="470">
        <v>531161.65</v>
      </c>
      <c r="D31" s="470">
        <v>92514.04</v>
      </c>
      <c r="E31" s="470">
        <v>623675.69000000006</v>
      </c>
      <c r="F31" s="470">
        <v>466041.66</v>
      </c>
      <c r="G31" s="470">
        <v>466041.66</v>
      </c>
      <c r="H31" s="470">
        <v>157634.03000000009</v>
      </c>
    </row>
    <row r="32" spans="1:8" x14ac:dyDescent="0.25">
      <c r="A32" s="471">
        <v>3900</v>
      </c>
      <c r="B32" s="468" t="s">
        <v>80</v>
      </c>
      <c r="C32" s="470">
        <v>3066238.21</v>
      </c>
      <c r="D32" s="470">
        <v>-170178.62</v>
      </c>
      <c r="E32" s="470">
        <v>2896059.59</v>
      </c>
      <c r="F32" s="470">
        <v>2716482.04</v>
      </c>
      <c r="G32" s="470">
        <v>2716482.04</v>
      </c>
      <c r="H32" s="470">
        <v>179577.54999999981</v>
      </c>
    </row>
    <row r="33" spans="1:8" x14ac:dyDescent="0.25">
      <c r="A33" s="472" t="s">
        <v>253</v>
      </c>
      <c r="B33" s="464"/>
      <c r="C33" s="476">
        <v>1546839</v>
      </c>
      <c r="D33" s="476">
        <v>29126.52</v>
      </c>
      <c r="E33" s="476">
        <v>1575965.52</v>
      </c>
      <c r="F33" s="476">
        <v>1575857.29</v>
      </c>
      <c r="G33" s="476">
        <v>1535660.05</v>
      </c>
      <c r="H33" s="476">
        <v>108.22999999998137</v>
      </c>
    </row>
    <row r="34" spans="1:8" x14ac:dyDescent="0.25">
      <c r="A34" s="471">
        <v>4100</v>
      </c>
      <c r="B34" s="468" t="s">
        <v>82</v>
      </c>
      <c r="C34" s="470">
        <v>0</v>
      </c>
      <c r="D34" s="470">
        <v>0</v>
      </c>
      <c r="E34" s="470">
        <v>0</v>
      </c>
      <c r="F34" s="470">
        <v>0</v>
      </c>
      <c r="G34" s="470">
        <v>0</v>
      </c>
      <c r="H34" s="470">
        <v>0</v>
      </c>
    </row>
    <row r="35" spans="1:8" x14ac:dyDescent="0.25">
      <c r="A35" s="471">
        <v>4200</v>
      </c>
      <c r="B35" s="468" t="s">
        <v>83</v>
      </c>
      <c r="C35" s="470">
        <v>0</v>
      </c>
      <c r="D35" s="470">
        <v>0</v>
      </c>
      <c r="E35" s="470">
        <v>0</v>
      </c>
      <c r="F35" s="470">
        <v>0</v>
      </c>
      <c r="G35" s="470">
        <v>0</v>
      </c>
      <c r="H35" s="470">
        <v>0</v>
      </c>
    </row>
    <row r="36" spans="1:8" x14ac:dyDescent="0.25">
      <c r="A36" s="471">
        <v>4300</v>
      </c>
      <c r="B36" s="468" t="s">
        <v>84</v>
      </c>
      <c r="C36" s="470">
        <v>0</v>
      </c>
      <c r="D36" s="470">
        <v>0</v>
      </c>
      <c r="E36" s="470">
        <v>0</v>
      </c>
      <c r="F36" s="470">
        <v>0</v>
      </c>
      <c r="G36" s="470">
        <v>0</v>
      </c>
      <c r="H36" s="470">
        <v>0</v>
      </c>
    </row>
    <row r="37" spans="1:8" x14ac:dyDescent="0.25">
      <c r="A37" s="471">
        <v>4400</v>
      </c>
      <c r="B37" s="468" t="s">
        <v>85</v>
      </c>
      <c r="C37" s="470">
        <v>1546839</v>
      </c>
      <c r="D37" s="470">
        <v>29126.52</v>
      </c>
      <c r="E37" s="470">
        <v>1575965.52</v>
      </c>
      <c r="F37" s="470">
        <v>1575857.29</v>
      </c>
      <c r="G37" s="470">
        <v>1535660.05</v>
      </c>
      <c r="H37" s="470">
        <v>108.22999999998137</v>
      </c>
    </row>
    <row r="38" spans="1:8" x14ac:dyDescent="0.25">
      <c r="A38" s="471">
        <v>4500</v>
      </c>
      <c r="B38" s="468" t="s">
        <v>86</v>
      </c>
      <c r="C38" s="470">
        <v>0</v>
      </c>
      <c r="D38" s="470">
        <v>0</v>
      </c>
      <c r="E38" s="470">
        <v>0</v>
      </c>
      <c r="F38" s="470">
        <v>0</v>
      </c>
      <c r="G38" s="470">
        <v>0</v>
      </c>
      <c r="H38" s="470">
        <v>0</v>
      </c>
    </row>
    <row r="39" spans="1:8" x14ac:dyDescent="0.25">
      <c r="A39" s="471">
        <v>4600</v>
      </c>
      <c r="B39" s="468" t="s">
        <v>87</v>
      </c>
      <c r="C39" s="470">
        <v>0</v>
      </c>
      <c r="D39" s="470">
        <v>0</v>
      </c>
      <c r="E39" s="470">
        <v>0</v>
      </c>
      <c r="F39" s="470">
        <v>0</v>
      </c>
      <c r="G39" s="470">
        <v>0</v>
      </c>
      <c r="H39" s="470">
        <v>0</v>
      </c>
    </row>
    <row r="40" spans="1:8" x14ac:dyDescent="0.25">
      <c r="A40" s="471">
        <v>4700</v>
      </c>
      <c r="B40" s="468" t="s">
        <v>88</v>
      </c>
      <c r="C40" s="470">
        <v>0</v>
      </c>
      <c r="D40" s="470">
        <v>0</v>
      </c>
      <c r="E40" s="470">
        <v>0</v>
      </c>
      <c r="F40" s="470">
        <v>0</v>
      </c>
      <c r="G40" s="470">
        <v>0</v>
      </c>
      <c r="H40" s="470">
        <v>0</v>
      </c>
    </row>
    <row r="41" spans="1:8" x14ac:dyDescent="0.25">
      <c r="A41" s="471">
        <v>4800</v>
      </c>
      <c r="B41" s="468" t="s">
        <v>89</v>
      </c>
      <c r="C41" s="470">
        <v>0</v>
      </c>
      <c r="D41" s="470">
        <v>0</v>
      </c>
      <c r="E41" s="470">
        <v>0</v>
      </c>
      <c r="F41" s="470">
        <v>0</v>
      </c>
      <c r="G41" s="470">
        <v>0</v>
      </c>
      <c r="H41" s="470">
        <v>0</v>
      </c>
    </row>
    <row r="42" spans="1:8" x14ac:dyDescent="0.25">
      <c r="A42" s="471">
        <v>4900</v>
      </c>
      <c r="B42" s="468" t="s">
        <v>90</v>
      </c>
      <c r="C42" s="470">
        <v>0</v>
      </c>
      <c r="D42" s="470">
        <v>0</v>
      </c>
      <c r="E42" s="470">
        <v>0</v>
      </c>
      <c r="F42" s="470">
        <v>0</v>
      </c>
      <c r="G42" s="470">
        <v>0</v>
      </c>
      <c r="H42" s="470">
        <v>0</v>
      </c>
    </row>
    <row r="43" spans="1:8" x14ac:dyDescent="0.25">
      <c r="A43" s="472" t="s">
        <v>254</v>
      </c>
      <c r="B43" s="464"/>
      <c r="C43" s="476">
        <v>60000</v>
      </c>
      <c r="D43" s="476">
        <v>2989144.2600000002</v>
      </c>
      <c r="E43" s="476">
        <v>3049144.2600000002</v>
      </c>
      <c r="F43" s="476">
        <v>4650660.74</v>
      </c>
      <c r="G43" s="476">
        <v>2325330.37</v>
      </c>
      <c r="H43" s="476">
        <v>-1601516.48</v>
      </c>
    </row>
    <row r="44" spans="1:8" x14ac:dyDescent="0.25">
      <c r="A44" s="471">
        <v>5100</v>
      </c>
      <c r="B44" s="468" t="s">
        <v>92</v>
      </c>
      <c r="C44" s="470">
        <v>0</v>
      </c>
      <c r="D44" s="470">
        <v>1327221.6100000001</v>
      </c>
      <c r="E44" s="470">
        <v>1327221.6100000001</v>
      </c>
      <c r="F44" s="470">
        <v>1944096.42</v>
      </c>
      <c r="G44" s="470">
        <v>972048.21</v>
      </c>
      <c r="H44" s="470">
        <v>-616874.80999999982</v>
      </c>
    </row>
    <row r="45" spans="1:8" x14ac:dyDescent="0.25">
      <c r="A45" s="471">
        <v>5200</v>
      </c>
      <c r="B45" s="468" t="s">
        <v>93</v>
      </c>
      <c r="C45" s="470">
        <v>0</v>
      </c>
      <c r="D45" s="470">
        <v>19890</v>
      </c>
      <c r="E45" s="470">
        <v>19890</v>
      </c>
      <c r="F45" s="470">
        <v>39780</v>
      </c>
      <c r="G45" s="470">
        <v>19890</v>
      </c>
      <c r="H45" s="470">
        <v>-19890</v>
      </c>
    </row>
    <row r="46" spans="1:8" x14ac:dyDescent="0.25">
      <c r="A46" s="471">
        <v>5300</v>
      </c>
      <c r="B46" s="468" t="s">
        <v>94</v>
      </c>
      <c r="C46" s="470">
        <v>0</v>
      </c>
      <c r="D46" s="470">
        <v>0</v>
      </c>
      <c r="E46" s="470">
        <v>0</v>
      </c>
      <c r="F46" s="470">
        <v>0</v>
      </c>
      <c r="G46" s="470">
        <v>0</v>
      </c>
      <c r="H46" s="470">
        <v>0</v>
      </c>
    </row>
    <row r="47" spans="1:8" x14ac:dyDescent="0.25">
      <c r="A47" s="471">
        <v>5400</v>
      </c>
      <c r="B47" s="468" t="s">
        <v>95</v>
      </c>
      <c r="C47" s="470">
        <v>0</v>
      </c>
      <c r="D47" s="470">
        <v>1187100</v>
      </c>
      <c r="E47" s="470">
        <v>1187100</v>
      </c>
      <c r="F47" s="470">
        <v>2374200</v>
      </c>
      <c r="G47" s="470">
        <v>1187100</v>
      </c>
      <c r="H47" s="470">
        <v>-1187100</v>
      </c>
    </row>
    <row r="48" spans="1:8" x14ac:dyDescent="0.25">
      <c r="A48" s="471">
        <v>5500</v>
      </c>
      <c r="B48" s="468" t="s">
        <v>96</v>
      </c>
      <c r="C48" s="470">
        <v>0</v>
      </c>
      <c r="D48" s="470">
        <v>0</v>
      </c>
      <c r="E48" s="470">
        <v>0</v>
      </c>
      <c r="F48" s="470">
        <v>0</v>
      </c>
      <c r="G48" s="470">
        <v>0</v>
      </c>
      <c r="H48" s="470">
        <v>0</v>
      </c>
    </row>
    <row r="49" spans="1:8" x14ac:dyDescent="0.25">
      <c r="A49" s="471">
        <v>5600</v>
      </c>
      <c r="B49" s="468" t="s">
        <v>97</v>
      </c>
      <c r="C49" s="470">
        <v>60000</v>
      </c>
      <c r="D49" s="470">
        <v>454932.65</v>
      </c>
      <c r="E49" s="470">
        <v>514932.65</v>
      </c>
      <c r="F49" s="470">
        <v>292584.32000000001</v>
      </c>
      <c r="G49" s="470">
        <v>146292.16</v>
      </c>
      <c r="H49" s="470">
        <v>222348.33000000002</v>
      </c>
    </row>
    <row r="50" spans="1:8" x14ac:dyDescent="0.25">
      <c r="A50" s="471">
        <v>5700</v>
      </c>
      <c r="B50" s="468" t="s">
        <v>98</v>
      </c>
      <c r="C50" s="470">
        <v>0</v>
      </c>
      <c r="D50" s="470">
        <v>0</v>
      </c>
      <c r="E50" s="470">
        <v>0</v>
      </c>
      <c r="F50" s="470">
        <v>0</v>
      </c>
      <c r="G50" s="470">
        <v>0</v>
      </c>
      <c r="H50" s="470">
        <v>0</v>
      </c>
    </row>
    <row r="51" spans="1:8" x14ac:dyDescent="0.25">
      <c r="A51" s="471">
        <v>5800</v>
      </c>
      <c r="B51" s="468" t="s">
        <v>99</v>
      </c>
      <c r="C51" s="470">
        <v>0</v>
      </c>
      <c r="D51" s="470">
        <v>0</v>
      </c>
      <c r="E51" s="470">
        <v>0</v>
      </c>
      <c r="F51" s="470">
        <v>0</v>
      </c>
      <c r="G51" s="470">
        <v>0</v>
      </c>
      <c r="H51" s="470">
        <v>0</v>
      </c>
    </row>
    <row r="52" spans="1:8" x14ac:dyDescent="0.25">
      <c r="A52" s="471">
        <v>5900</v>
      </c>
      <c r="B52" s="468" t="s">
        <v>100</v>
      </c>
      <c r="C52" s="470">
        <v>0</v>
      </c>
      <c r="D52" s="470">
        <v>0</v>
      </c>
      <c r="E52" s="470">
        <v>0</v>
      </c>
      <c r="F52" s="470">
        <v>0</v>
      </c>
      <c r="G52" s="470">
        <v>0</v>
      </c>
      <c r="H52" s="470">
        <v>0</v>
      </c>
    </row>
    <row r="53" spans="1:8" x14ac:dyDescent="0.25">
      <c r="A53" s="472" t="s">
        <v>101</v>
      </c>
      <c r="B53" s="464"/>
      <c r="C53" s="476">
        <v>0</v>
      </c>
      <c r="D53" s="476">
        <v>917951.41</v>
      </c>
      <c r="E53" s="476">
        <v>917951.41</v>
      </c>
      <c r="F53" s="476">
        <v>917951.41</v>
      </c>
      <c r="G53" s="476">
        <v>917951.41</v>
      </c>
      <c r="H53" s="476">
        <v>0</v>
      </c>
    </row>
    <row r="54" spans="1:8" x14ac:dyDescent="0.25">
      <c r="A54" s="471">
        <v>6100</v>
      </c>
      <c r="B54" s="468" t="s">
        <v>102</v>
      </c>
      <c r="C54" s="470">
        <v>0</v>
      </c>
      <c r="D54" s="470">
        <v>0</v>
      </c>
      <c r="E54" s="470">
        <v>0</v>
      </c>
      <c r="F54" s="470">
        <v>0</v>
      </c>
      <c r="G54" s="470">
        <v>0</v>
      </c>
      <c r="H54" s="470">
        <v>0</v>
      </c>
    </row>
    <row r="55" spans="1:8" x14ac:dyDescent="0.25">
      <c r="A55" s="471">
        <v>6200</v>
      </c>
      <c r="B55" s="468" t="s">
        <v>103</v>
      </c>
      <c r="C55" s="470">
        <v>0</v>
      </c>
      <c r="D55" s="470">
        <v>917951.41</v>
      </c>
      <c r="E55" s="470">
        <v>917951.41</v>
      </c>
      <c r="F55" s="470">
        <v>917951.41</v>
      </c>
      <c r="G55" s="470">
        <v>917951.41</v>
      </c>
      <c r="H55" s="470">
        <v>0</v>
      </c>
    </row>
    <row r="56" spans="1:8" x14ac:dyDescent="0.25">
      <c r="A56" s="471">
        <v>6300</v>
      </c>
      <c r="B56" s="468" t="s">
        <v>104</v>
      </c>
      <c r="C56" s="470">
        <v>0</v>
      </c>
      <c r="D56" s="470">
        <v>0</v>
      </c>
      <c r="E56" s="470">
        <v>0</v>
      </c>
      <c r="F56" s="470">
        <v>0</v>
      </c>
      <c r="G56" s="470">
        <v>0</v>
      </c>
      <c r="H56" s="470">
        <v>0</v>
      </c>
    </row>
    <row r="57" spans="1:8" x14ac:dyDescent="0.25">
      <c r="A57" s="472" t="s">
        <v>255</v>
      </c>
      <c r="B57" s="464"/>
      <c r="C57" s="476">
        <v>0</v>
      </c>
      <c r="D57" s="476">
        <v>0</v>
      </c>
      <c r="E57" s="476">
        <v>0</v>
      </c>
      <c r="F57" s="476">
        <v>0</v>
      </c>
      <c r="G57" s="476">
        <v>0</v>
      </c>
      <c r="H57" s="476">
        <v>0</v>
      </c>
    </row>
    <row r="58" spans="1:8" x14ac:dyDescent="0.25">
      <c r="A58" s="471">
        <v>7100</v>
      </c>
      <c r="B58" s="468" t="s">
        <v>106</v>
      </c>
      <c r="C58" s="470">
        <v>0</v>
      </c>
      <c r="D58" s="470">
        <v>0</v>
      </c>
      <c r="E58" s="470">
        <v>0</v>
      </c>
      <c r="F58" s="470">
        <v>0</v>
      </c>
      <c r="G58" s="470">
        <v>0</v>
      </c>
      <c r="H58" s="470">
        <v>0</v>
      </c>
    </row>
    <row r="59" spans="1:8" x14ac:dyDescent="0.25">
      <c r="A59" s="471">
        <v>7200</v>
      </c>
      <c r="B59" s="468" t="s">
        <v>107</v>
      </c>
      <c r="C59" s="470">
        <v>0</v>
      </c>
      <c r="D59" s="470">
        <v>0</v>
      </c>
      <c r="E59" s="470">
        <v>0</v>
      </c>
      <c r="F59" s="470">
        <v>0</v>
      </c>
      <c r="G59" s="470">
        <v>0</v>
      </c>
      <c r="H59" s="470">
        <v>0</v>
      </c>
    </row>
    <row r="60" spans="1:8" x14ac:dyDescent="0.25">
      <c r="A60" s="471">
        <v>7300</v>
      </c>
      <c r="B60" s="468" t="s">
        <v>108</v>
      </c>
      <c r="C60" s="470">
        <v>0</v>
      </c>
      <c r="D60" s="470">
        <v>0</v>
      </c>
      <c r="E60" s="470">
        <v>0</v>
      </c>
      <c r="F60" s="470">
        <v>0</v>
      </c>
      <c r="G60" s="470">
        <v>0</v>
      </c>
      <c r="H60" s="470">
        <v>0</v>
      </c>
    </row>
    <row r="61" spans="1:8" x14ac:dyDescent="0.25">
      <c r="A61" s="471">
        <v>7400</v>
      </c>
      <c r="B61" s="468" t="s">
        <v>109</v>
      </c>
      <c r="C61" s="470">
        <v>0</v>
      </c>
      <c r="D61" s="470">
        <v>0</v>
      </c>
      <c r="E61" s="470">
        <v>0</v>
      </c>
      <c r="F61" s="470">
        <v>0</v>
      </c>
      <c r="G61" s="470">
        <v>0</v>
      </c>
      <c r="H61" s="470">
        <v>0</v>
      </c>
    </row>
    <row r="62" spans="1:8" x14ac:dyDescent="0.25">
      <c r="A62" s="471">
        <v>7500</v>
      </c>
      <c r="B62" s="468" t="s">
        <v>110</v>
      </c>
      <c r="C62" s="470">
        <v>0</v>
      </c>
      <c r="D62" s="470">
        <v>0</v>
      </c>
      <c r="E62" s="470">
        <v>0</v>
      </c>
      <c r="F62" s="470">
        <v>0</v>
      </c>
      <c r="G62" s="470">
        <v>0</v>
      </c>
      <c r="H62" s="470">
        <v>0</v>
      </c>
    </row>
    <row r="63" spans="1:8" x14ac:dyDescent="0.25">
      <c r="A63" s="471">
        <v>7600</v>
      </c>
      <c r="B63" s="468" t="s">
        <v>111</v>
      </c>
      <c r="C63" s="470">
        <v>0</v>
      </c>
      <c r="D63" s="470">
        <v>0</v>
      </c>
      <c r="E63" s="470">
        <v>0</v>
      </c>
      <c r="F63" s="470">
        <v>0</v>
      </c>
      <c r="G63" s="470">
        <v>0</v>
      </c>
      <c r="H63" s="470">
        <v>0</v>
      </c>
    </row>
    <row r="64" spans="1:8" x14ac:dyDescent="0.25">
      <c r="A64" s="471">
        <v>7900</v>
      </c>
      <c r="B64" s="468" t="s">
        <v>112</v>
      </c>
      <c r="C64" s="470">
        <v>0</v>
      </c>
      <c r="D64" s="470">
        <v>0</v>
      </c>
      <c r="E64" s="470">
        <v>0</v>
      </c>
      <c r="F64" s="470">
        <v>0</v>
      </c>
      <c r="G64" s="470">
        <v>0</v>
      </c>
      <c r="H64" s="470">
        <v>0</v>
      </c>
    </row>
    <row r="65" spans="1:8" x14ac:dyDescent="0.25">
      <c r="A65" s="472" t="s">
        <v>256</v>
      </c>
      <c r="B65" s="464"/>
      <c r="C65" s="476">
        <v>0</v>
      </c>
      <c r="D65" s="476">
        <v>0</v>
      </c>
      <c r="E65" s="476">
        <v>0</v>
      </c>
      <c r="F65" s="476">
        <v>0</v>
      </c>
      <c r="G65" s="476">
        <v>0</v>
      </c>
      <c r="H65" s="476">
        <v>0</v>
      </c>
    </row>
    <row r="66" spans="1:8" x14ac:dyDescent="0.25">
      <c r="A66" s="471">
        <v>8100</v>
      </c>
      <c r="B66" s="468" t="s">
        <v>114</v>
      </c>
      <c r="C66" s="470">
        <v>0</v>
      </c>
      <c r="D66" s="470">
        <v>0</v>
      </c>
      <c r="E66" s="470">
        <v>0</v>
      </c>
      <c r="F66" s="470">
        <v>0</v>
      </c>
      <c r="G66" s="470">
        <v>0</v>
      </c>
      <c r="H66" s="470">
        <v>0</v>
      </c>
    </row>
    <row r="67" spans="1:8" x14ac:dyDescent="0.25">
      <c r="A67" s="471">
        <v>8300</v>
      </c>
      <c r="B67" s="468" t="s">
        <v>115</v>
      </c>
      <c r="C67" s="470">
        <v>0</v>
      </c>
      <c r="D67" s="470">
        <v>0</v>
      </c>
      <c r="E67" s="470">
        <v>0</v>
      </c>
      <c r="F67" s="470">
        <v>0</v>
      </c>
      <c r="G67" s="470">
        <v>0</v>
      </c>
      <c r="H67" s="470">
        <v>0</v>
      </c>
    </row>
    <row r="68" spans="1:8" x14ac:dyDescent="0.25">
      <c r="A68" s="471">
        <v>8500</v>
      </c>
      <c r="B68" s="468" t="s">
        <v>116</v>
      </c>
      <c r="C68" s="470">
        <v>0</v>
      </c>
      <c r="D68" s="470">
        <v>0</v>
      </c>
      <c r="E68" s="470">
        <v>0</v>
      </c>
      <c r="F68" s="470">
        <v>0</v>
      </c>
      <c r="G68" s="470">
        <v>0</v>
      </c>
      <c r="H68" s="470">
        <v>0</v>
      </c>
    </row>
    <row r="69" spans="1:8" x14ac:dyDescent="0.25">
      <c r="A69" s="472" t="s">
        <v>117</v>
      </c>
      <c r="B69" s="464"/>
      <c r="C69" s="476">
        <v>0</v>
      </c>
      <c r="D69" s="476">
        <v>0</v>
      </c>
      <c r="E69" s="476">
        <v>0</v>
      </c>
      <c r="F69" s="476">
        <v>0</v>
      </c>
      <c r="G69" s="476">
        <v>0</v>
      </c>
      <c r="H69" s="476">
        <v>0</v>
      </c>
    </row>
    <row r="70" spans="1:8" x14ac:dyDescent="0.25">
      <c r="A70" s="471">
        <v>9100</v>
      </c>
      <c r="B70" s="468" t="s">
        <v>118</v>
      </c>
      <c r="C70" s="470">
        <v>0</v>
      </c>
      <c r="D70" s="470">
        <v>0</v>
      </c>
      <c r="E70" s="470">
        <v>0</v>
      </c>
      <c r="F70" s="470">
        <v>0</v>
      </c>
      <c r="G70" s="470">
        <v>0</v>
      </c>
      <c r="H70" s="470">
        <v>0</v>
      </c>
    </row>
    <row r="71" spans="1:8" x14ac:dyDescent="0.25">
      <c r="A71" s="471">
        <v>9200</v>
      </c>
      <c r="B71" s="468" t="s">
        <v>119</v>
      </c>
      <c r="C71" s="470">
        <v>0</v>
      </c>
      <c r="D71" s="470">
        <v>0</v>
      </c>
      <c r="E71" s="470">
        <v>0</v>
      </c>
      <c r="F71" s="470">
        <v>0</v>
      </c>
      <c r="G71" s="470">
        <v>0</v>
      </c>
      <c r="H71" s="470">
        <v>0</v>
      </c>
    </row>
    <row r="72" spans="1:8" x14ac:dyDescent="0.25">
      <c r="A72" s="471">
        <v>9300</v>
      </c>
      <c r="B72" s="468" t="s">
        <v>120</v>
      </c>
      <c r="C72" s="470">
        <v>0</v>
      </c>
      <c r="D72" s="470">
        <v>0</v>
      </c>
      <c r="E72" s="470">
        <v>0</v>
      </c>
      <c r="F72" s="470">
        <v>0</v>
      </c>
      <c r="G72" s="470">
        <v>0</v>
      </c>
      <c r="H72" s="470">
        <v>0</v>
      </c>
    </row>
    <row r="73" spans="1:8" x14ac:dyDescent="0.25">
      <c r="A73" s="471">
        <v>9400</v>
      </c>
      <c r="B73" s="468" t="s">
        <v>121</v>
      </c>
      <c r="C73" s="470">
        <v>0</v>
      </c>
      <c r="D73" s="470">
        <v>0</v>
      </c>
      <c r="E73" s="470">
        <v>0</v>
      </c>
      <c r="F73" s="470">
        <v>0</v>
      </c>
      <c r="G73" s="470">
        <v>0</v>
      </c>
      <c r="H73" s="470">
        <v>0</v>
      </c>
    </row>
    <row r="74" spans="1:8" x14ac:dyDescent="0.25">
      <c r="A74" s="471">
        <v>9500</v>
      </c>
      <c r="B74" s="468" t="s">
        <v>122</v>
      </c>
      <c r="C74" s="470">
        <v>0</v>
      </c>
      <c r="D74" s="470">
        <v>0</v>
      </c>
      <c r="E74" s="470">
        <v>0</v>
      </c>
      <c r="F74" s="470">
        <v>0</v>
      </c>
      <c r="G74" s="470">
        <v>0</v>
      </c>
      <c r="H74" s="470">
        <v>0</v>
      </c>
    </row>
    <row r="75" spans="1:8" x14ac:dyDescent="0.25">
      <c r="A75" s="471">
        <v>9600</v>
      </c>
      <c r="B75" s="468" t="s">
        <v>123</v>
      </c>
      <c r="C75" s="470">
        <v>0</v>
      </c>
      <c r="D75" s="470">
        <v>0</v>
      </c>
      <c r="E75" s="470">
        <v>0</v>
      </c>
      <c r="F75" s="470">
        <v>0</v>
      </c>
      <c r="G75" s="470">
        <v>0</v>
      </c>
      <c r="H75" s="470">
        <v>0</v>
      </c>
    </row>
    <row r="76" spans="1:8" x14ac:dyDescent="0.25">
      <c r="A76" s="474">
        <v>9900</v>
      </c>
      <c r="B76" s="469" t="s">
        <v>124</v>
      </c>
      <c r="C76" s="477">
        <v>0</v>
      </c>
      <c r="D76" s="477">
        <v>0</v>
      </c>
      <c r="E76" s="477">
        <v>0</v>
      </c>
      <c r="F76" s="477">
        <v>0</v>
      </c>
      <c r="G76" s="477">
        <v>0</v>
      </c>
      <c r="H76" s="477">
        <v>0</v>
      </c>
    </row>
    <row r="77" spans="1:8" x14ac:dyDescent="0.25">
      <c r="A77" s="465"/>
      <c r="B77" s="473" t="s">
        <v>125</v>
      </c>
      <c r="C77" s="478">
        <v>118687507</v>
      </c>
      <c r="D77" s="478">
        <v>11008792.469999999</v>
      </c>
      <c r="E77" s="478">
        <v>129696299.46999998</v>
      </c>
      <c r="F77" s="478">
        <v>127427165.41999999</v>
      </c>
      <c r="G77" s="478">
        <v>122503676.73999999</v>
      </c>
      <c r="H77" s="478">
        <v>2269134.0500000045</v>
      </c>
    </row>
    <row r="79" spans="1:8" x14ac:dyDescent="0.25">
      <c r="A79" s="458" t="s">
        <v>257</v>
      </c>
      <c r="B79" s="457"/>
      <c r="C79" s="457"/>
      <c r="D79" s="457"/>
      <c r="E79" s="457"/>
      <c r="F79" s="457"/>
      <c r="G79" s="457"/>
      <c r="H79" s="457"/>
    </row>
    <row r="86" spans="2:8" x14ac:dyDescent="0.25">
      <c r="B86" s="329" t="s">
        <v>39</v>
      </c>
      <c r="C86" s="291"/>
      <c r="D86" s="291"/>
      <c r="E86" s="291"/>
      <c r="F86" s="339" t="s">
        <v>40</v>
      </c>
      <c r="G86" s="339"/>
      <c r="H86" s="339"/>
    </row>
    <row r="87" spans="2:8" x14ac:dyDescent="0.25">
      <c r="B87" s="329" t="s">
        <v>414</v>
      </c>
      <c r="C87" s="291"/>
      <c r="D87" s="291"/>
      <c r="E87" s="291"/>
      <c r="F87" s="330" t="s">
        <v>389</v>
      </c>
      <c r="G87" s="330"/>
      <c r="H87" s="330"/>
    </row>
    <row r="88" spans="2:8" x14ac:dyDescent="0.25">
      <c r="B88" s="291"/>
      <c r="C88" s="291"/>
      <c r="D88" s="291"/>
      <c r="E88" s="291"/>
      <c r="F88" s="330"/>
      <c r="G88" s="330"/>
      <c r="H88" s="330"/>
    </row>
  </sheetData>
  <mergeCells count="6">
    <mergeCell ref="F87:H88"/>
    <mergeCell ref="A1:H1"/>
    <mergeCell ref="C2:G2"/>
    <mergeCell ref="H2:H3"/>
    <mergeCell ref="A2:B4"/>
    <mergeCell ref="F86:H86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0091-4D02-434C-99D3-8E185DE24A2A}">
  <sheetPr>
    <tabColor theme="3" tint="0.59999389629810485"/>
    <pageSetUpPr fitToPage="1"/>
  </sheetPr>
  <dimension ref="A1:G26"/>
  <sheetViews>
    <sheetView showGridLines="0" workbookViewId="0">
      <selection activeCell="I21" sqref="I21"/>
    </sheetView>
  </sheetViews>
  <sheetFormatPr baseColWidth="10" defaultColWidth="9.85546875" defaultRowHeight="11.25" x14ac:dyDescent="0.2"/>
  <cols>
    <col min="1" max="1" width="39" style="69" customWidth="1"/>
    <col min="2" max="7" width="15" style="69" customWidth="1"/>
    <col min="8" max="16384" width="9.85546875" style="69"/>
  </cols>
  <sheetData>
    <row r="1" spans="1:7" ht="63.75" customHeight="1" x14ac:dyDescent="0.2">
      <c r="A1" s="371" t="s">
        <v>420</v>
      </c>
      <c r="B1" s="372"/>
      <c r="C1" s="372"/>
      <c r="D1" s="372"/>
      <c r="E1" s="372"/>
      <c r="F1" s="372"/>
      <c r="G1" s="373"/>
    </row>
    <row r="2" spans="1:7" x14ac:dyDescent="0.2">
      <c r="A2" s="124"/>
      <c r="B2" s="70" t="s">
        <v>45</v>
      </c>
      <c r="C2" s="71"/>
      <c r="D2" s="71"/>
      <c r="E2" s="71"/>
      <c r="F2" s="72"/>
      <c r="G2" s="374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375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5"/>
      <c r="B5" s="80"/>
      <c r="C5" s="80"/>
      <c r="D5" s="80"/>
      <c r="E5" s="80"/>
      <c r="F5" s="80"/>
      <c r="G5" s="80"/>
    </row>
    <row r="6" spans="1:7" x14ac:dyDescent="0.2">
      <c r="A6" s="135" t="s">
        <v>126</v>
      </c>
      <c r="B6" s="228">
        <v>118627507</v>
      </c>
      <c r="C6" s="479">
        <v>7101696.7999999998</v>
      </c>
      <c r="D6" s="81">
        <f>B6+C6</f>
        <v>125729203.8</v>
      </c>
      <c r="E6" s="480">
        <v>121858553.27</v>
      </c>
      <c r="F6" s="480">
        <v>119260394.95999999</v>
      </c>
      <c r="G6" s="269">
        <f>D6-E6</f>
        <v>3870650.5300000012</v>
      </c>
    </row>
    <row r="7" spans="1:7" x14ac:dyDescent="0.2">
      <c r="A7" s="135" t="s">
        <v>127</v>
      </c>
      <c r="B7" s="228">
        <v>60000</v>
      </c>
      <c r="C7" s="479">
        <v>3907095.67</v>
      </c>
      <c r="D7" s="81">
        <f>B7+C7</f>
        <v>3967095.67</v>
      </c>
      <c r="E7" s="480">
        <v>5568612.1500000004</v>
      </c>
      <c r="F7" s="480">
        <v>3243281.78</v>
      </c>
      <c r="G7" s="269">
        <f t="shared" ref="G7:G10" si="0">D7-E7</f>
        <v>-1601516.4800000004</v>
      </c>
    </row>
    <row r="8" spans="1:7" x14ac:dyDescent="0.2">
      <c r="A8" s="135" t="s">
        <v>128</v>
      </c>
      <c r="B8" s="81">
        <v>0</v>
      </c>
      <c r="C8" s="81">
        <v>0</v>
      </c>
      <c r="D8" s="82">
        <f>B8+C8</f>
        <v>0</v>
      </c>
      <c r="E8" s="81">
        <v>0</v>
      </c>
      <c r="F8" s="81">
        <v>0</v>
      </c>
      <c r="G8" s="82">
        <f t="shared" si="0"/>
        <v>0</v>
      </c>
    </row>
    <row r="9" spans="1:7" x14ac:dyDescent="0.2">
      <c r="A9" s="135" t="s">
        <v>86</v>
      </c>
      <c r="B9" s="81">
        <v>0</v>
      </c>
      <c r="C9" s="81">
        <v>0</v>
      </c>
      <c r="D9" s="82">
        <f>B9+C9</f>
        <v>0</v>
      </c>
      <c r="E9" s="81">
        <v>0</v>
      </c>
      <c r="F9" s="81">
        <v>0</v>
      </c>
      <c r="G9" s="82">
        <f t="shared" si="0"/>
        <v>0</v>
      </c>
    </row>
    <row r="10" spans="1:7" x14ac:dyDescent="0.2">
      <c r="A10" s="135" t="s">
        <v>114</v>
      </c>
      <c r="B10" s="81">
        <v>0</v>
      </c>
      <c r="C10" s="81">
        <v>0</v>
      </c>
      <c r="D10" s="82">
        <f>B10+C10</f>
        <v>0</v>
      </c>
      <c r="E10" s="81">
        <v>0</v>
      </c>
      <c r="F10" s="81">
        <v>0</v>
      </c>
      <c r="G10" s="82">
        <f t="shared" si="0"/>
        <v>0</v>
      </c>
    </row>
    <row r="11" spans="1:7" x14ac:dyDescent="0.2">
      <c r="A11" s="134"/>
      <c r="B11" s="83"/>
      <c r="C11" s="83"/>
      <c r="D11" s="83"/>
      <c r="E11" s="83"/>
      <c r="F11" s="83"/>
      <c r="G11" s="83"/>
    </row>
    <row r="12" spans="1:7" x14ac:dyDescent="0.2">
      <c r="A12" s="133" t="s">
        <v>125</v>
      </c>
      <c r="B12" s="78">
        <f t="shared" ref="B12:G12" si="1">SUM(B6:B10)</f>
        <v>118687507</v>
      </c>
      <c r="C12" s="78">
        <f t="shared" si="1"/>
        <v>11008792.469999999</v>
      </c>
      <c r="D12" s="78">
        <f t="shared" si="1"/>
        <v>129696299.47</v>
      </c>
      <c r="E12" s="78">
        <f t="shared" si="1"/>
        <v>127427165.42</v>
      </c>
      <c r="F12" s="78">
        <f t="shared" si="1"/>
        <v>122503676.73999999</v>
      </c>
      <c r="G12" s="78">
        <f t="shared" si="1"/>
        <v>2269134.0500000007</v>
      </c>
    </row>
    <row r="14" spans="1:7" ht="15" x14ac:dyDescent="0.25">
      <c r="A14" s="79" t="s">
        <v>35</v>
      </c>
      <c r="B14" s="79"/>
      <c r="C14" s="79"/>
      <c r="D14" s="79"/>
      <c r="E14" s="79"/>
      <c r="F14" s="79"/>
      <c r="G14" s="79"/>
    </row>
    <row r="15" spans="1:7" ht="15" x14ac:dyDescent="0.25">
      <c r="A15" s="79"/>
      <c r="B15" s="79"/>
      <c r="C15" s="79"/>
      <c r="D15" s="79"/>
      <c r="E15" s="79"/>
      <c r="F15" s="79"/>
      <c r="G15" s="79"/>
    </row>
    <row r="16" spans="1:7" ht="15" x14ac:dyDescent="0.25">
      <c r="A16" s="79"/>
      <c r="B16" s="79"/>
      <c r="C16" s="79"/>
      <c r="D16" s="79"/>
      <c r="E16" s="79"/>
      <c r="F16" s="79"/>
      <c r="G16" s="79"/>
    </row>
    <row r="17" spans="1:7" ht="15" x14ac:dyDescent="0.25">
      <c r="A17" s="79"/>
      <c r="B17" s="79"/>
      <c r="C17" s="79"/>
      <c r="D17" s="79"/>
      <c r="E17" s="79"/>
      <c r="F17" s="79"/>
      <c r="G17" s="79"/>
    </row>
    <row r="18" spans="1:7" ht="15" x14ac:dyDescent="0.25">
      <c r="A18" s="79"/>
      <c r="B18" s="79"/>
      <c r="C18" s="79"/>
      <c r="D18" s="79"/>
      <c r="E18" s="79"/>
      <c r="F18" s="79"/>
      <c r="G18" s="79"/>
    </row>
    <row r="19" spans="1:7" ht="15" x14ac:dyDescent="0.25">
      <c r="A19" s="79"/>
      <c r="B19" s="79"/>
      <c r="C19" s="79"/>
      <c r="D19" s="79"/>
      <c r="E19" s="79"/>
      <c r="F19" s="79"/>
      <c r="G19" s="79"/>
    </row>
    <row r="20" spans="1:7" ht="15" x14ac:dyDescent="0.25">
      <c r="A20" s="79"/>
      <c r="B20" s="79"/>
      <c r="C20" s="79"/>
      <c r="D20" s="79"/>
      <c r="E20" s="79"/>
      <c r="F20" s="79"/>
      <c r="G20" s="79"/>
    </row>
    <row r="21" spans="1:7" ht="15" x14ac:dyDescent="0.25">
      <c r="A21" s="79"/>
      <c r="B21" s="79"/>
      <c r="C21" s="79"/>
      <c r="D21" s="79"/>
      <c r="E21" s="79"/>
      <c r="F21" s="79"/>
      <c r="G21" s="79"/>
    </row>
    <row r="22" spans="1:7" ht="15" x14ac:dyDescent="0.25">
      <c r="A22" s="79"/>
      <c r="B22" s="79"/>
      <c r="C22" s="79"/>
      <c r="D22" s="79"/>
      <c r="E22" s="79"/>
      <c r="F22" s="79"/>
      <c r="G22" s="79"/>
    </row>
    <row r="23" spans="1:7" ht="15" x14ac:dyDescent="0.25">
      <c r="A23" s="79"/>
      <c r="B23" s="79"/>
      <c r="C23" s="79"/>
      <c r="D23" s="79"/>
      <c r="E23" s="79"/>
      <c r="F23" s="79"/>
      <c r="G23" s="79"/>
    </row>
    <row r="24" spans="1:7" ht="15" x14ac:dyDescent="0.25">
      <c r="A24" s="44" t="s">
        <v>39</v>
      </c>
      <c r="B24" s="79"/>
      <c r="C24" s="79"/>
      <c r="D24" s="79"/>
      <c r="E24" s="339" t="s">
        <v>40</v>
      </c>
      <c r="F24" s="339"/>
      <c r="G24" s="339"/>
    </row>
    <row r="25" spans="1:7" ht="22.5" customHeight="1" x14ac:dyDescent="0.25">
      <c r="A25" s="44" t="s">
        <v>414</v>
      </c>
      <c r="B25" s="79"/>
      <c r="C25" s="79"/>
      <c r="D25" s="79"/>
      <c r="E25" s="330" t="s">
        <v>389</v>
      </c>
      <c r="F25" s="330"/>
      <c r="G25" s="330"/>
    </row>
    <row r="26" spans="1:7" ht="15" x14ac:dyDescent="0.25">
      <c r="A26" s="79"/>
      <c r="B26" s="79"/>
      <c r="C26" s="79"/>
      <c r="D26" s="79"/>
      <c r="E26" s="330"/>
      <c r="F26" s="330"/>
      <c r="G26" s="330"/>
    </row>
  </sheetData>
  <sheetProtection formatCells="0" formatColumns="0" formatRows="0" autoFilter="0"/>
  <mergeCells count="4">
    <mergeCell ref="A1:G1"/>
    <mergeCell ref="G2:G3"/>
    <mergeCell ref="E24:G24"/>
    <mergeCell ref="E25:G26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803-DE74-44B6-B6B1-F0BE27850107}">
  <dimension ref="A1:H60"/>
  <sheetViews>
    <sheetView showGridLines="0" topLeftCell="A28" zoomScaleNormal="100" workbookViewId="0">
      <selection activeCell="K47" sqref="K47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376" t="s">
        <v>421</v>
      </c>
      <c r="B1" s="377"/>
      <c r="C1" s="377"/>
      <c r="D1" s="377"/>
      <c r="E1" s="377"/>
      <c r="F1" s="377"/>
      <c r="G1" s="377"/>
      <c r="H1" s="378"/>
    </row>
    <row r="2" spans="1:8" x14ac:dyDescent="0.25">
      <c r="A2" s="69"/>
      <c r="B2" s="84"/>
      <c r="C2" s="84"/>
      <c r="D2" s="84"/>
      <c r="E2" s="84"/>
      <c r="F2" s="84"/>
      <c r="G2" s="84"/>
      <c r="H2" s="84"/>
    </row>
    <row r="3" spans="1:8" x14ac:dyDescent="0.25">
      <c r="A3" s="379" t="s">
        <v>47</v>
      </c>
      <c r="B3" s="380"/>
      <c r="C3" s="376" t="s">
        <v>45</v>
      </c>
      <c r="D3" s="377"/>
      <c r="E3" s="377"/>
      <c r="F3" s="377"/>
      <c r="G3" s="378"/>
      <c r="H3" s="374" t="s">
        <v>46</v>
      </c>
    </row>
    <row r="4" spans="1:8" ht="35.1" customHeight="1" x14ac:dyDescent="0.25">
      <c r="A4" s="381"/>
      <c r="B4" s="382"/>
      <c r="C4" s="73" t="s">
        <v>48</v>
      </c>
      <c r="D4" s="73" t="s">
        <v>49</v>
      </c>
      <c r="E4" s="73" t="s">
        <v>5</v>
      </c>
      <c r="F4" s="73" t="s">
        <v>6</v>
      </c>
      <c r="G4" s="73" t="s">
        <v>50</v>
      </c>
      <c r="H4" s="375"/>
    </row>
    <row r="5" spans="1:8" x14ac:dyDescent="0.25">
      <c r="A5" s="383"/>
      <c r="B5" s="384"/>
      <c r="C5" s="74">
        <v>1</v>
      </c>
      <c r="D5" s="74">
        <v>2</v>
      </c>
      <c r="E5" s="74" t="s">
        <v>51</v>
      </c>
      <c r="F5" s="74">
        <v>4</v>
      </c>
      <c r="G5" s="74">
        <v>5</v>
      </c>
      <c r="H5" s="74" t="s">
        <v>52</v>
      </c>
    </row>
    <row r="6" spans="1:8" x14ac:dyDescent="0.25">
      <c r="A6" s="85"/>
      <c r="B6" s="86"/>
      <c r="C6" s="87"/>
      <c r="D6" s="87"/>
      <c r="E6" s="87"/>
      <c r="F6" s="87"/>
      <c r="G6" s="87"/>
      <c r="H6" s="87"/>
    </row>
    <row r="7" spans="1:8" x14ac:dyDescent="0.25">
      <c r="A7" s="385">
        <v>21121300701000</v>
      </c>
      <c r="B7" s="386"/>
      <c r="C7" s="229">
        <v>9978100.2200000007</v>
      </c>
      <c r="D7" s="481">
        <v>326991.74</v>
      </c>
      <c r="E7" s="76">
        <f>C7+D7</f>
        <v>10305091.960000001</v>
      </c>
      <c r="F7" s="482">
        <v>9864259.1400000006</v>
      </c>
      <c r="G7" s="482">
        <v>9658802.4299999997</v>
      </c>
      <c r="H7" s="76">
        <f>E7-F7</f>
        <v>440832.8200000003</v>
      </c>
    </row>
    <row r="8" spans="1:8" x14ac:dyDescent="0.25">
      <c r="A8" s="143" t="s">
        <v>242</v>
      </c>
      <c r="B8" s="89"/>
      <c r="C8" s="229">
        <v>7449878.0899999999</v>
      </c>
      <c r="D8" s="481">
        <v>-559990.75</v>
      </c>
      <c r="E8" s="76">
        <f t="shared" ref="E8:E14" si="0">C8+D8</f>
        <v>6889887.3399999999</v>
      </c>
      <c r="F8" s="482">
        <v>6666231.9299999997</v>
      </c>
      <c r="G8" s="482">
        <v>6560336.2599999998</v>
      </c>
      <c r="H8" s="76">
        <f t="shared" ref="H8:H14" si="1">E8-F8</f>
        <v>223655.41000000015</v>
      </c>
    </row>
    <row r="9" spans="1:8" x14ac:dyDescent="0.25">
      <c r="A9" s="143" t="s">
        <v>243</v>
      </c>
      <c r="B9" s="89"/>
      <c r="C9" s="229">
        <v>34732956.039999999</v>
      </c>
      <c r="D9" s="481">
        <v>14847178.27</v>
      </c>
      <c r="E9" s="76">
        <f t="shared" si="0"/>
        <v>49580134.310000002</v>
      </c>
      <c r="F9" s="482">
        <v>48512008.799999997</v>
      </c>
      <c r="G9" s="482">
        <v>44487862.740000002</v>
      </c>
      <c r="H9" s="76">
        <f t="shared" si="1"/>
        <v>1068125.5100000054</v>
      </c>
    </row>
    <row r="10" spans="1:8" x14ac:dyDescent="0.25">
      <c r="A10" s="143" t="s">
        <v>244</v>
      </c>
      <c r="B10" s="89"/>
      <c r="C10" s="229">
        <v>65251169.969999999</v>
      </c>
      <c r="D10" s="481">
        <v>-3600386.79</v>
      </c>
      <c r="E10" s="76">
        <f t="shared" si="0"/>
        <v>61650783.18</v>
      </c>
      <c r="F10" s="482">
        <v>61134026.270000003</v>
      </c>
      <c r="G10" s="482">
        <v>60546036.030000001</v>
      </c>
      <c r="H10" s="76">
        <f t="shared" si="1"/>
        <v>516756.90999999642</v>
      </c>
    </row>
    <row r="11" spans="1:8" x14ac:dyDescent="0.25">
      <c r="A11" s="143" t="s">
        <v>245</v>
      </c>
      <c r="B11" s="89"/>
      <c r="C11" s="229">
        <v>1275402.68</v>
      </c>
      <c r="D11" s="481">
        <v>-5000</v>
      </c>
      <c r="E11" s="76">
        <f t="shared" si="0"/>
        <v>1270402.68</v>
      </c>
      <c r="F11" s="482">
        <v>1250639.28</v>
      </c>
      <c r="G11" s="482">
        <v>1250639.28</v>
      </c>
      <c r="H11" s="76">
        <f t="shared" si="1"/>
        <v>19763.399999999907</v>
      </c>
    </row>
    <row r="12" spans="1:8" x14ac:dyDescent="0.25">
      <c r="A12" s="88" t="s">
        <v>129</v>
      </c>
      <c r="B12" s="89"/>
      <c r="C12" s="136">
        <v>0</v>
      </c>
      <c r="D12" s="148">
        <v>0</v>
      </c>
      <c r="E12" s="76">
        <f t="shared" si="0"/>
        <v>0</v>
      </c>
      <c r="F12" s="149">
        <v>0</v>
      </c>
      <c r="G12" s="150">
        <v>0</v>
      </c>
      <c r="H12" s="76">
        <f t="shared" si="1"/>
        <v>0</v>
      </c>
    </row>
    <row r="13" spans="1:8" x14ac:dyDescent="0.25">
      <c r="A13" s="88" t="s">
        <v>130</v>
      </c>
      <c r="B13" s="89"/>
      <c r="C13" s="136">
        <v>0</v>
      </c>
      <c r="D13" s="148">
        <v>0</v>
      </c>
      <c r="E13" s="76">
        <f t="shared" si="0"/>
        <v>0</v>
      </c>
      <c r="F13" s="149">
        <v>0</v>
      </c>
      <c r="G13" s="150">
        <v>0</v>
      </c>
      <c r="H13" s="76">
        <f t="shared" si="1"/>
        <v>0</v>
      </c>
    </row>
    <row r="14" spans="1:8" x14ac:dyDescent="0.25">
      <c r="A14" s="88" t="s">
        <v>131</v>
      </c>
      <c r="B14" s="89"/>
      <c r="C14" s="136">
        <v>0</v>
      </c>
      <c r="D14" s="136">
        <v>0</v>
      </c>
      <c r="E14" s="76">
        <f t="shared" si="0"/>
        <v>0</v>
      </c>
      <c r="F14" s="136">
        <v>0</v>
      </c>
      <c r="G14" s="136">
        <v>0</v>
      </c>
      <c r="H14" s="76">
        <f t="shared" si="1"/>
        <v>0</v>
      </c>
    </row>
    <row r="15" spans="1:8" x14ac:dyDescent="0.25">
      <c r="A15" s="88"/>
      <c r="B15" s="90"/>
      <c r="C15" s="77"/>
      <c r="D15" s="77"/>
      <c r="E15" s="77"/>
      <c r="F15" s="77"/>
      <c r="G15" s="77"/>
      <c r="H15" s="77"/>
    </row>
    <row r="16" spans="1:8" x14ac:dyDescent="0.25">
      <c r="A16" s="91"/>
      <c r="B16" s="92" t="s">
        <v>125</v>
      </c>
      <c r="C16" s="93">
        <f>SUM(C7:C15)</f>
        <v>118687507</v>
      </c>
      <c r="D16" s="93">
        <f>SUM(D7:D15)</f>
        <v>11008792.469999999</v>
      </c>
      <c r="E16" s="93">
        <f>C16+D16</f>
        <v>129696299.47</v>
      </c>
      <c r="F16" s="93">
        <f>SUM(F7:F14)</f>
        <v>127427165.42</v>
      </c>
      <c r="G16" s="93">
        <f>SUM(G7:G14)</f>
        <v>122503676.74000001</v>
      </c>
      <c r="H16" s="93">
        <f>E16-F16</f>
        <v>2269134.049999997</v>
      </c>
    </row>
    <row r="17" spans="1:8" x14ac:dyDescent="0.25">
      <c r="A17" s="69"/>
      <c r="B17" s="69"/>
      <c r="C17" s="69"/>
      <c r="D17" s="69"/>
      <c r="E17" s="69"/>
      <c r="F17" s="69"/>
      <c r="G17" s="69"/>
      <c r="H17" s="69"/>
    </row>
    <row r="18" spans="1:8" x14ac:dyDescent="0.25">
      <c r="A18" s="69"/>
      <c r="B18" s="69"/>
      <c r="C18" s="69"/>
      <c r="D18" s="69"/>
      <c r="E18" s="69"/>
      <c r="F18" s="69"/>
      <c r="G18" s="69"/>
      <c r="H18" s="69"/>
    </row>
    <row r="19" spans="1:8" ht="45" customHeight="1" x14ac:dyDescent="0.25">
      <c r="A19" s="376" t="s">
        <v>422</v>
      </c>
      <c r="B19" s="377"/>
      <c r="C19" s="377"/>
      <c r="D19" s="377"/>
      <c r="E19" s="377"/>
      <c r="F19" s="377"/>
      <c r="G19" s="377"/>
      <c r="H19" s="378"/>
    </row>
    <row r="20" spans="1:8" x14ac:dyDescent="0.25">
      <c r="A20" s="69"/>
      <c r="B20" s="69"/>
      <c r="C20" s="69"/>
      <c r="D20" s="69"/>
      <c r="E20" s="69"/>
      <c r="F20" s="69"/>
      <c r="G20" s="69"/>
      <c r="H20" s="69"/>
    </row>
    <row r="21" spans="1:8" x14ac:dyDescent="0.25">
      <c r="A21" s="379" t="s">
        <v>47</v>
      </c>
      <c r="B21" s="380"/>
      <c r="C21" s="376" t="s">
        <v>45</v>
      </c>
      <c r="D21" s="377"/>
      <c r="E21" s="377"/>
      <c r="F21" s="377"/>
      <c r="G21" s="378"/>
      <c r="H21" s="374" t="s">
        <v>46</v>
      </c>
    </row>
    <row r="22" spans="1:8" ht="35.1" customHeight="1" x14ac:dyDescent="0.25">
      <c r="A22" s="381"/>
      <c r="B22" s="382"/>
      <c r="C22" s="73" t="s">
        <v>48</v>
      </c>
      <c r="D22" s="73" t="s">
        <v>49</v>
      </c>
      <c r="E22" s="73" t="s">
        <v>5</v>
      </c>
      <c r="F22" s="73" t="s">
        <v>6</v>
      </c>
      <c r="G22" s="73" t="s">
        <v>50</v>
      </c>
      <c r="H22" s="375"/>
    </row>
    <row r="23" spans="1:8" x14ac:dyDescent="0.25">
      <c r="A23" s="383"/>
      <c r="B23" s="384"/>
      <c r="C23" s="74">
        <v>1</v>
      </c>
      <c r="D23" s="74">
        <v>2</v>
      </c>
      <c r="E23" s="74" t="s">
        <v>51</v>
      </c>
      <c r="F23" s="74">
        <v>4</v>
      </c>
      <c r="G23" s="74">
        <v>5</v>
      </c>
      <c r="H23" s="74" t="s">
        <v>52</v>
      </c>
    </row>
    <row r="24" spans="1:8" ht="7.5" customHeight="1" x14ac:dyDescent="0.25">
      <c r="A24" s="85"/>
      <c r="B24" s="94"/>
      <c r="C24" s="95"/>
      <c r="D24" s="95"/>
      <c r="E24" s="95"/>
      <c r="F24" s="95"/>
      <c r="G24" s="95"/>
      <c r="H24" s="95"/>
    </row>
    <row r="25" spans="1:8" x14ac:dyDescent="0.25">
      <c r="A25" s="88" t="s">
        <v>132</v>
      </c>
      <c r="B25" s="69"/>
      <c r="C25" s="96"/>
      <c r="D25" s="96"/>
      <c r="E25" s="96"/>
      <c r="F25" s="96"/>
      <c r="G25" s="96"/>
      <c r="H25" s="96"/>
    </row>
    <row r="26" spans="1:8" x14ac:dyDescent="0.25">
      <c r="A26" s="88" t="s">
        <v>133</v>
      </c>
      <c r="B26" s="69"/>
      <c r="C26" s="96"/>
      <c r="D26" s="97" t="s">
        <v>134</v>
      </c>
      <c r="E26" s="96"/>
      <c r="F26" s="96"/>
      <c r="G26" s="96"/>
      <c r="H26" s="96"/>
    </row>
    <row r="27" spans="1:8" x14ac:dyDescent="0.25">
      <c r="A27" s="88" t="s">
        <v>135</v>
      </c>
      <c r="B27" s="69"/>
      <c r="C27" s="96"/>
      <c r="D27" s="96"/>
      <c r="E27" s="96"/>
      <c r="F27" s="96"/>
      <c r="G27" s="96"/>
      <c r="H27" s="96"/>
    </row>
    <row r="28" spans="1:8" x14ac:dyDescent="0.25">
      <c r="A28" s="88" t="s">
        <v>136</v>
      </c>
      <c r="B28" s="69"/>
      <c r="C28" s="96"/>
      <c r="D28" s="96"/>
      <c r="E28" s="96"/>
      <c r="F28" s="96"/>
      <c r="G28" s="96"/>
      <c r="H28" s="96"/>
    </row>
    <row r="29" spans="1:8" ht="7.5" customHeight="1" x14ac:dyDescent="0.25">
      <c r="A29" s="88"/>
      <c r="B29" s="69"/>
      <c r="C29" s="98"/>
      <c r="D29" s="98"/>
      <c r="E29" s="98"/>
      <c r="F29" s="98"/>
      <c r="G29" s="98"/>
      <c r="H29" s="98"/>
    </row>
    <row r="30" spans="1:8" x14ac:dyDescent="0.25">
      <c r="A30" s="91"/>
      <c r="B30" s="92" t="s">
        <v>125</v>
      </c>
      <c r="C30" s="93"/>
      <c r="D30" s="93"/>
      <c r="E30" s="93"/>
      <c r="F30" s="93"/>
      <c r="G30" s="93"/>
      <c r="H30" s="93"/>
    </row>
    <row r="31" spans="1:8" x14ac:dyDescent="0.25">
      <c r="A31" s="69"/>
      <c r="B31" s="69"/>
      <c r="C31" s="69"/>
      <c r="D31" s="69"/>
      <c r="E31" s="69"/>
      <c r="F31" s="69"/>
      <c r="G31" s="69"/>
      <c r="H31" s="69"/>
    </row>
    <row r="32" spans="1:8" x14ac:dyDescent="0.25">
      <c r="A32" s="69"/>
      <c r="B32" s="69"/>
      <c r="C32" s="69"/>
      <c r="D32" s="69"/>
      <c r="E32" s="69"/>
      <c r="F32" s="69"/>
      <c r="G32" s="69"/>
      <c r="H32" s="69"/>
    </row>
    <row r="33" spans="1:8" ht="45" customHeight="1" x14ac:dyDescent="0.25">
      <c r="A33" s="376" t="s">
        <v>423</v>
      </c>
      <c r="B33" s="377"/>
      <c r="C33" s="377"/>
      <c r="D33" s="377"/>
      <c r="E33" s="377"/>
      <c r="F33" s="377"/>
      <c r="G33" s="377"/>
      <c r="H33" s="378"/>
    </row>
    <row r="34" spans="1:8" x14ac:dyDescent="0.25">
      <c r="A34" s="379" t="s">
        <v>47</v>
      </c>
      <c r="B34" s="380"/>
      <c r="C34" s="376" t="s">
        <v>45</v>
      </c>
      <c r="D34" s="377"/>
      <c r="E34" s="377"/>
      <c r="F34" s="377"/>
      <c r="G34" s="378"/>
      <c r="H34" s="374" t="s">
        <v>46</v>
      </c>
    </row>
    <row r="35" spans="1:8" ht="35.1" customHeight="1" x14ac:dyDescent="0.25">
      <c r="A35" s="381"/>
      <c r="B35" s="382"/>
      <c r="C35" s="73" t="s">
        <v>48</v>
      </c>
      <c r="D35" s="73" t="s">
        <v>49</v>
      </c>
      <c r="E35" s="73" t="s">
        <v>5</v>
      </c>
      <c r="F35" s="73" t="s">
        <v>6</v>
      </c>
      <c r="G35" s="73" t="s">
        <v>50</v>
      </c>
      <c r="H35" s="375"/>
    </row>
    <row r="36" spans="1:8" x14ac:dyDescent="0.25">
      <c r="A36" s="383"/>
      <c r="B36" s="384"/>
      <c r="C36" s="74">
        <v>1</v>
      </c>
      <c r="D36" s="74">
        <v>2</v>
      </c>
      <c r="E36" s="74" t="s">
        <v>51</v>
      </c>
      <c r="F36" s="74">
        <v>4</v>
      </c>
      <c r="G36" s="74">
        <v>5</v>
      </c>
      <c r="H36" s="74" t="s">
        <v>52</v>
      </c>
    </row>
    <row r="37" spans="1:8" x14ac:dyDescent="0.25">
      <c r="A37" s="85"/>
      <c r="B37" s="94"/>
      <c r="C37" s="95"/>
      <c r="D37" s="95"/>
      <c r="E37" s="95"/>
      <c r="F37" s="95"/>
      <c r="G37" s="95"/>
      <c r="H37" s="95"/>
    </row>
    <row r="38" spans="1:8" ht="23.25" x14ac:dyDescent="0.25">
      <c r="A38" s="88"/>
      <c r="B38" s="99" t="s">
        <v>137</v>
      </c>
      <c r="C38" s="230">
        <v>118687507</v>
      </c>
      <c r="D38" s="483">
        <v>11008792.470000001</v>
      </c>
      <c r="E38" s="96">
        <f>C38+D38</f>
        <v>129696299.47</v>
      </c>
      <c r="F38" s="484">
        <v>127427165.42</v>
      </c>
      <c r="G38" s="484">
        <v>122503676.73999999</v>
      </c>
      <c r="H38" s="96">
        <f>E38-F38</f>
        <v>2269134.049999997</v>
      </c>
    </row>
    <row r="39" spans="1:8" ht="8.25" customHeight="1" x14ac:dyDescent="0.25">
      <c r="A39" s="88"/>
      <c r="B39" s="99"/>
      <c r="C39" s="100"/>
      <c r="D39" s="100"/>
      <c r="E39" s="96"/>
      <c r="F39" s="100"/>
      <c r="G39" s="100"/>
      <c r="H39" s="96"/>
    </row>
    <row r="40" spans="1:8" x14ac:dyDescent="0.25">
      <c r="A40" s="88"/>
      <c r="B40" s="99" t="s">
        <v>138</v>
      </c>
      <c r="C40" s="136">
        <v>0</v>
      </c>
      <c r="D40" s="209">
        <v>0</v>
      </c>
      <c r="E40" s="96">
        <f t="shared" ref="E40:E50" si="2">C40+D40</f>
        <v>0</v>
      </c>
      <c r="F40" s="136">
        <v>0</v>
      </c>
      <c r="G40" s="136">
        <v>0</v>
      </c>
      <c r="H40" s="96">
        <f>E40-F40</f>
        <v>0</v>
      </c>
    </row>
    <row r="41" spans="1:8" ht="7.5" customHeight="1" x14ac:dyDescent="0.25">
      <c r="A41" s="88"/>
      <c r="B41" s="99"/>
      <c r="C41" s="100"/>
      <c r="D41" s="100"/>
      <c r="E41" s="96"/>
      <c r="F41" s="100"/>
      <c r="G41" s="100"/>
      <c r="H41" s="96"/>
    </row>
    <row r="42" spans="1:8" ht="23.25" x14ac:dyDescent="0.25">
      <c r="A42" s="88"/>
      <c r="B42" s="99" t="s">
        <v>139</v>
      </c>
      <c r="C42" s="136">
        <v>0</v>
      </c>
      <c r="D42" s="209">
        <v>0</v>
      </c>
      <c r="E42" s="96">
        <f t="shared" si="2"/>
        <v>0</v>
      </c>
      <c r="F42" s="136">
        <v>0</v>
      </c>
      <c r="G42" s="136">
        <v>0</v>
      </c>
      <c r="H42" s="96">
        <f>E42-F42</f>
        <v>0</v>
      </c>
    </row>
    <row r="43" spans="1:8" ht="6" customHeight="1" x14ac:dyDescent="0.25">
      <c r="A43" s="88"/>
      <c r="B43" s="99"/>
      <c r="C43" s="100"/>
      <c r="D43" s="100"/>
      <c r="E43" s="96"/>
      <c r="F43" s="100"/>
      <c r="G43" s="100"/>
      <c r="H43" s="96"/>
    </row>
    <row r="44" spans="1:8" ht="23.25" x14ac:dyDescent="0.25">
      <c r="A44" s="88"/>
      <c r="B44" s="99" t="s">
        <v>140</v>
      </c>
      <c r="C44" s="136">
        <v>0</v>
      </c>
      <c r="D44" s="136">
        <v>0</v>
      </c>
      <c r="E44" s="96">
        <f t="shared" si="2"/>
        <v>0</v>
      </c>
      <c r="F44" s="136">
        <v>0</v>
      </c>
      <c r="G44" s="136">
        <v>0</v>
      </c>
      <c r="H44" s="96">
        <f>E44-F44</f>
        <v>0</v>
      </c>
    </row>
    <row r="45" spans="1:8" ht="6" customHeight="1" x14ac:dyDescent="0.25">
      <c r="A45" s="88"/>
      <c r="B45" s="99"/>
      <c r="C45" s="100"/>
      <c r="D45" s="100"/>
      <c r="E45" s="96"/>
      <c r="F45" s="100"/>
      <c r="G45" s="100"/>
      <c r="H45" s="96"/>
    </row>
    <row r="46" spans="1:8" ht="23.25" x14ac:dyDescent="0.25">
      <c r="A46" s="88"/>
      <c r="B46" s="99" t="s">
        <v>141</v>
      </c>
      <c r="C46" s="136">
        <v>0</v>
      </c>
      <c r="D46" s="136">
        <v>0</v>
      </c>
      <c r="E46" s="96">
        <f t="shared" si="2"/>
        <v>0</v>
      </c>
      <c r="F46" s="136">
        <v>0</v>
      </c>
      <c r="G46" s="136">
        <v>0</v>
      </c>
      <c r="H46" s="96">
        <f>E46-F46</f>
        <v>0</v>
      </c>
    </row>
    <row r="47" spans="1:8" ht="7.5" customHeight="1" x14ac:dyDescent="0.25">
      <c r="A47" s="88"/>
      <c r="B47" s="99"/>
      <c r="C47" s="100"/>
      <c r="D47" s="100"/>
      <c r="E47" s="96"/>
      <c r="F47" s="100"/>
      <c r="G47" s="100"/>
      <c r="H47" s="96"/>
    </row>
    <row r="48" spans="1:8" ht="23.25" x14ac:dyDescent="0.25">
      <c r="A48" s="88"/>
      <c r="B48" s="99" t="s">
        <v>142</v>
      </c>
      <c r="C48" s="136">
        <v>0</v>
      </c>
      <c r="D48" s="136">
        <v>0</v>
      </c>
      <c r="E48" s="96">
        <f t="shared" si="2"/>
        <v>0</v>
      </c>
      <c r="F48" s="136">
        <v>0</v>
      </c>
      <c r="G48" s="136">
        <v>0</v>
      </c>
      <c r="H48" s="96">
        <f>E48-F48</f>
        <v>0</v>
      </c>
    </row>
    <row r="49" spans="1:8" ht="6.75" customHeight="1" x14ac:dyDescent="0.25">
      <c r="A49" s="88"/>
      <c r="B49" s="99"/>
      <c r="C49" s="100"/>
      <c r="D49" s="100"/>
      <c r="E49" s="96"/>
      <c r="F49" s="100"/>
      <c r="G49" s="100"/>
      <c r="H49" s="96"/>
    </row>
    <row r="50" spans="1:8" x14ac:dyDescent="0.25">
      <c r="A50" s="88"/>
      <c r="B50" s="99" t="s">
        <v>143</v>
      </c>
      <c r="C50" s="136">
        <v>0</v>
      </c>
      <c r="D50" s="136">
        <v>0</v>
      </c>
      <c r="E50" s="96">
        <f t="shared" si="2"/>
        <v>0</v>
      </c>
      <c r="F50" s="136">
        <v>0</v>
      </c>
      <c r="G50" s="136">
        <v>0</v>
      </c>
      <c r="H50" s="96">
        <f>E50-F50</f>
        <v>0</v>
      </c>
    </row>
    <row r="51" spans="1:8" ht="7.5" customHeight="1" x14ac:dyDescent="0.25">
      <c r="A51" s="101"/>
      <c r="B51" s="102"/>
      <c r="C51" s="98"/>
      <c r="D51" s="98"/>
      <c r="E51" s="98"/>
      <c r="F51" s="98"/>
      <c r="G51" s="98"/>
      <c r="H51" s="98"/>
    </row>
    <row r="52" spans="1:8" x14ac:dyDescent="0.25">
      <c r="A52" s="91"/>
      <c r="B52" s="92" t="s">
        <v>125</v>
      </c>
      <c r="C52" s="93">
        <f>SUM(C38:C50)</f>
        <v>118687507</v>
      </c>
      <c r="D52" s="93">
        <f>SUM(D38:D50)</f>
        <v>11008792.470000001</v>
      </c>
      <c r="E52" s="93">
        <f>C52+D52</f>
        <v>129696299.47</v>
      </c>
      <c r="F52" s="93">
        <f>SUM(F38:F50)</f>
        <v>127427165.42</v>
      </c>
      <c r="G52" s="93">
        <f>SUM(G38:G50)</f>
        <v>122503676.73999999</v>
      </c>
      <c r="H52" s="93">
        <f>E52-F52</f>
        <v>2269134.049999997</v>
      </c>
    </row>
    <row r="53" spans="1:8" ht="4.5" customHeight="1" x14ac:dyDescent="0.25">
      <c r="C53" s="103"/>
    </row>
    <row r="54" spans="1:8" x14ac:dyDescent="0.25">
      <c r="B54" s="79" t="s">
        <v>35</v>
      </c>
      <c r="C54" s="79"/>
      <c r="D54" s="79"/>
      <c r="E54" s="79"/>
      <c r="F54" s="79"/>
      <c r="G54" s="79"/>
      <c r="H54" s="79"/>
    </row>
    <row r="55" spans="1:8" x14ac:dyDescent="0.25">
      <c r="B55" s="79"/>
      <c r="C55" s="79"/>
      <c r="D55" s="79"/>
      <c r="E55" s="79"/>
      <c r="F55" s="79"/>
      <c r="G55" s="79"/>
      <c r="H55" s="79"/>
    </row>
    <row r="56" spans="1:8" x14ac:dyDescent="0.25">
      <c r="B56" s="79"/>
      <c r="C56" s="79"/>
      <c r="D56" s="79"/>
      <c r="E56" s="79"/>
      <c r="F56" s="79"/>
      <c r="G56" s="79"/>
      <c r="H56" s="79"/>
    </row>
    <row r="57" spans="1:8" x14ac:dyDescent="0.25">
      <c r="B57" s="79"/>
      <c r="C57" s="79"/>
      <c r="D57" s="79"/>
      <c r="E57" s="79"/>
      <c r="F57" s="79"/>
      <c r="G57" s="79"/>
      <c r="H57" s="79"/>
    </row>
    <row r="58" spans="1:8" x14ac:dyDescent="0.25">
      <c r="B58" s="44" t="s">
        <v>39</v>
      </c>
      <c r="C58" s="79"/>
      <c r="D58" s="79"/>
      <c r="E58" s="79"/>
      <c r="F58" s="339" t="s">
        <v>40</v>
      </c>
      <c r="G58" s="339"/>
      <c r="H58" s="339"/>
    </row>
    <row r="59" spans="1:8" ht="22.5" customHeight="1" x14ac:dyDescent="0.25">
      <c r="B59" s="44" t="s">
        <v>414</v>
      </c>
      <c r="C59" s="79"/>
      <c r="D59" s="79"/>
      <c r="E59" s="79"/>
      <c r="F59" s="330" t="s">
        <v>389</v>
      </c>
      <c r="G59" s="330"/>
      <c r="H59" s="330"/>
    </row>
    <row r="60" spans="1:8" x14ac:dyDescent="0.25">
      <c r="B60" s="79"/>
      <c r="C60" s="79"/>
      <c r="D60" s="79"/>
      <c r="E60" s="79"/>
      <c r="F60" s="330"/>
      <c r="G60" s="330"/>
      <c r="H60" s="330"/>
    </row>
  </sheetData>
  <mergeCells count="15">
    <mergeCell ref="F59:H60"/>
    <mergeCell ref="A1:H1"/>
    <mergeCell ref="A3:B5"/>
    <mergeCell ref="C3:G3"/>
    <mergeCell ref="H3:H4"/>
    <mergeCell ref="A19:H19"/>
    <mergeCell ref="A21:B23"/>
    <mergeCell ref="C21:G21"/>
    <mergeCell ref="H21:H22"/>
    <mergeCell ref="A33:H33"/>
    <mergeCell ref="A34:B36"/>
    <mergeCell ref="C34:G34"/>
    <mergeCell ref="H34:H35"/>
    <mergeCell ref="F58:H58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CC2E-095C-4F5E-BFFE-3E90ED41DCBC}">
  <sheetPr>
    <tabColor theme="4" tint="0.59999389629810485"/>
    <pageSetUpPr fitToPage="1"/>
  </sheetPr>
  <dimension ref="A1:J52"/>
  <sheetViews>
    <sheetView showGridLines="0" topLeftCell="A10" zoomScale="106" zoomScaleNormal="106" workbookViewId="0">
      <selection activeCell="J43" sqref="J43"/>
    </sheetView>
  </sheetViews>
  <sheetFormatPr baseColWidth="10" defaultColWidth="9.85546875" defaultRowHeight="11.25" x14ac:dyDescent="0.2"/>
  <cols>
    <col min="1" max="1" width="53.85546875" style="69" customWidth="1"/>
    <col min="2" max="7" width="15" style="69" customWidth="1"/>
    <col min="8" max="11" width="9.85546875" style="69"/>
    <col min="12" max="12" width="10.42578125" style="69" bestFit="1" customWidth="1"/>
    <col min="13" max="16384" width="9.85546875" style="69"/>
  </cols>
  <sheetData>
    <row r="1" spans="1:7" ht="56.25" customHeight="1" x14ac:dyDescent="0.2">
      <c r="A1" s="371" t="s">
        <v>424</v>
      </c>
      <c r="B1" s="387"/>
      <c r="C1" s="387"/>
      <c r="D1" s="387"/>
      <c r="E1" s="387"/>
      <c r="F1" s="387"/>
      <c r="G1" s="388"/>
    </row>
    <row r="2" spans="1:7" x14ac:dyDescent="0.2">
      <c r="A2" s="124"/>
      <c r="B2" s="70" t="s">
        <v>45</v>
      </c>
      <c r="C2" s="71"/>
      <c r="D2" s="71"/>
      <c r="E2" s="71"/>
      <c r="F2" s="72"/>
      <c r="G2" s="374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375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2"/>
      <c r="B5" s="75"/>
      <c r="C5" s="75"/>
      <c r="D5" s="75"/>
      <c r="E5" s="75"/>
      <c r="F5" s="75"/>
      <c r="G5" s="75"/>
    </row>
    <row r="6" spans="1:7" x14ac:dyDescent="0.2">
      <c r="A6" s="104" t="s">
        <v>144</v>
      </c>
      <c r="B6" s="105">
        <f>SUM(B7:B15)</f>
        <v>54596253.219999999</v>
      </c>
      <c r="C6" s="105">
        <f t="shared" ref="C6:G6" si="0">SUM(C7:C15)</f>
        <v>5064044.5362</v>
      </c>
      <c r="D6" s="105">
        <f t="shared" si="0"/>
        <v>59660297.756200001</v>
      </c>
      <c r="E6" s="105">
        <f t="shared" si="0"/>
        <v>58616496.093200006</v>
      </c>
      <c r="F6" s="105">
        <f t="shared" si="0"/>
        <v>56351691.300400004</v>
      </c>
      <c r="G6" s="105">
        <f t="shared" si="0"/>
        <v>1043801.6629999951</v>
      </c>
    </row>
    <row r="7" spans="1:7" x14ac:dyDescent="0.2">
      <c r="A7" s="131" t="s">
        <v>145</v>
      </c>
      <c r="B7" s="106">
        <v>0</v>
      </c>
      <c r="C7" s="106">
        <v>0</v>
      </c>
      <c r="D7" s="76">
        <v>0</v>
      </c>
      <c r="E7" s="106">
        <v>0</v>
      </c>
      <c r="F7" s="106">
        <v>0</v>
      </c>
      <c r="G7" s="76">
        <v>0</v>
      </c>
    </row>
    <row r="8" spans="1:7" x14ac:dyDescent="0.2">
      <c r="A8" s="131" t="s">
        <v>146</v>
      </c>
      <c r="B8" s="106">
        <v>0</v>
      </c>
      <c r="C8" s="106">
        <v>0</v>
      </c>
      <c r="D8" s="76">
        <v>0</v>
      </c>
      <c r="E8" s="106">
        <v>0</v>
      </c>
      <c r="F8" s="106">
        <v>0</v>
      </c>
      <c r="G8" s="76">
        <v>0</v>
      </c>
    </row>
    <row r="9" spans="1:7" x14ac:dyDescent="0.2">
      <c r="A9" s="131" t="s">
        <v>147</v>
      </c>
      <c r="B9" s="107">
        <f>118687507*0.46</f>
        <v>54596253.219999999</v>
      </c>
      <c r="C9" s="69">
        <f>CA!D16*46%</f>
        <v>5064044.5362</v>
      </c>
      <c r="D9" s="106">
        <f>+B9+C9</f>
        <v>59660297.756200001</v>
      </c>
      <c r="E9" s="81">
        <f>CA!F16*46%</f>
        <v>58616496.093200006</v>
      </c>
      <c r="F9" s="81">
        <f>CA!G16*46%</f>
        <v>56351691.300400004</v>
      </c>
      <c r="G9" s="81">
        <f>D9-E9</f>
        <v>1043801.6629999951</v>
      </c>
    </row>
    <row r="10" spans="1:7" x14ac:dyDescent="0.2">
      <c r="A10" s="131" t="s">
        <v>148</v>
      </c>
      <c r="B10" s="106">
        <v>0</v>
      </c>
      <c r="C10" s="106">
        <v>0</v>
      </c>
      <c r="D10" s="76">
        <v>0</v>
      </c>
      <c r="E10" s="106">
        <v>0</v>
      </c>
      <c r="F10" s="106">
        <v>0</v>
      </c>
      <c r="G10" s="76">
        <v>0</v>
      </c>
    </row>
    <row r="11" spans="1:7" x14ac:dyDescent="0.2">
      <c r="A11" s="131" t="s">
        <v>149</v>
      </c>
      <c r="B11" s="106">
        <v>0</v>
      </c>
      <c r="C11" s="106">
        <v>0</v>
      </c>
      <c r="D11" s="76">
        <v>0</v>
      </c>
      <c r="E11" s="106">
        <v>0</v>
      </c>
      <c r="F11" s="106">
        <v>0</v>
      </c>
      <c r="G11" s="76">
        <v>0</v>
      </c>
    </row>
    <row r="12" spans="1:7" x14ac:dyDescent="0.2">
      <c r="A12" s="131" t="s">
        <v>150</v>
      </c>
      <c r="B12" s="106">
        <v>0</v>
      </c>
      <c r="C12" s="106">
        <v>0</v>
      </c>
      <c r="D12" s="76">
        <v>0</v>
      </c>
      <c r="E12" s="106">
        <v>0</v>
      </c>
      <c r="F12" s="106">
        <v>0</v>
      </c>
      <c r="G12" s="76">
        <v>0</v>
      </c>
    </row>
    <row r="13" spans="1:7" x14ac:dyDescent="0.2">
      <c r="A13" s="131" t="s">
        <v>151</v>
      </c>
      <c r="B13" s="106">
        <v>0</v>
      </c>
      <c r="C13" s="106">
        <v>0</v>
      </c>
      <c r="D13" s="76">
        <v>0</v>
      </c>
      <c r="E13" s="106">
        <v>0</v>
      </c>
      <c r="F13" s="106">
        <v>0</v>
      </c>
      <c r="G13" s="76">
        <v>0</v>
      </c>
    </row>
    <row r="14" spans="1:7" x14ac:dyDescent="0.2">
      <c r="A14" s="131" t="s">
        <v>80</v>
      </c>
      <c r="B14" s="106">
        <v>0</v>
      </c>
      <c r="C14" s="106">
        <v>0</v>
      </c>
      <c r="D14" s="76">
        <v>0</v>
      </c>
      <c r="E14" s="106">
        <v>0</v>
      </c>
      <c r="F14" s="106">
        <v>0</v>
      </c>
      <c r="G14" s="76">
        <v>0</v>
      </c>
    </row>
    <row r="15" spans="1:7" x14ac:dyDescent="0.2">
      <c r="A15" s="130"/>
      <c r="B15" s="106"/>
      <c r="C15" s="106"/>
      <c r="D15" s="76"/>
      <c r="E15" s="106"/>
      <c r="F15" s="106"/>
      <c r="G15" s="76"/>
    </row>
    <row r="16" spans="1:7" x14ac:dyDescent="0.2">
      <c r="A16" s="104" t="s">
        <v>152</v>
      </c>
      <c r="B16" s="105">
        <f>SUM(B17:B23)</f>
        <v>64091253.780000001</v>
      </c>
      <c r="C16" s="105">
        <f t="shared" ref="C16:G16" si="1">SUM(C17:C23)</f>
        <v>5944747.9337999998</v>
      </c>
      <c r="D16" s="105">
        <f t="shared" si="1"/>
        <v>70036001.713799998</v>
      </c>
      <c r="E16" s="105">
        <f t="shared" si="1"/>
        <v>68810669.326800004</v>
      </c>
      <c r="F16" s="105">
        <f t="shared" si="1"/>
        <v>66151985.439600013</v>
      </c>
      <c r="G16" s="105">
        <f t="shared" si="1"/>
        <v>1225332.3869999945</v>
      </c>
    </row>
    <row r="17" spans="1:10" x14ac:dyDescent="0.2">
      <c r="A17" s="131" t="s">
        <v>153</v>
      </c>
      <c r="B17" s="106">
        <v>0</v>
      </c>
      <c r="C17" s="106">
        <v>0</v>
      </c>
      <c r="D17" s="76">
        <v>0</v>
      </c>
      <c r="E17" s="106">
        <v>0</v>
      </c>
      <c r="F17" s="106">
        <v>0</v>
      </c>
      <c r="G17" s="76">
        <v>0</v>
      </c>
    </row>
    <row r="18" spans="1:10" x14ac:dyDescent="0.2">
      <c r="A18" s="131" t="s">
        <v>154</v>
      </c>
      <c r="B18" s="106">
        <v>0</v>
      </c>
      <c r="C18" s="106">
        <v>0</v>
      </c>
      <c r="D18" s="76">
        <v>0</v>
      </c>
      <c r="E18" s="106">
        <v>0</v>
      </c>
      <c r="F18" s="106">
        <v>0</v>
      </c>
      <c r="G18" s="76">
        <v>0</v>
      </c>
      <c r="J18" s="151"/>
    </row>
    <row r="19" spans="1:10" x14ac:dyDescent="0.2">
      <c r="A19" s="131" t="s">
        <v>155</v>
      </c>
      <c r="B19" s="106">
        <v>0</v>
      </c>
      <c r="C19" s="106">
        <v>0</v>
      </c>
      <c r="D19" s="76">
        <v>0</v>
      </c>
      <c r="E19" s="106">
        <v>0</v>
      </c>
      <c r="F19" s="106">
        <v>0</v>
      </c>
      <c r="G19" s="76">
        <v>0</v>
      </c>
      <c r="J19" s="151"/>
    </row>
    <row r="20" spans="1:10" x14ac:dyDescent="0.2">
      <c r="A20" s="131" t="s">
        <v>156</v>
      </c>
      <c r="B20" s="106">
        <v>0</v>
      </c>
      <c r="C20" s="106">
        <v>0</v>
      </c>
      <c r="D20" s="76">
        <v>0</v>
      </c>
      <c r="E20" s="106">
        <v>0</v>
      </c>
      <c r="F20" s="106">
        <v>0</v>
      </c>
      <c r="G20" s="76">
        <v>0</v>
      </c>
    </row>
    <row r="21" spans="1:10" x14ac:dyDescent="0.2">
      <c r="A21" s="131" t="s">
        <v>157</v>
      </c>
      <c r="B21" s="107">
        <f>118687507*0.54</f>
        <v>64091253.780000001</v>
      </c>
      <c r="C21" s="76">
        <f>CA!D16*54%</f>
        <v>5944747.9337999998</v>
      </c>
      <c r="D21" s="107">
        <f>+B21+C21</f>
        <v>70036001.713799998</v>
      </c>
      <c r="E21" s="81">
        <f>CA!F16*54%</f>
        <v>68810669.326800004</v>
      </c>
      <c r="F21" s="81">
        <f>CA!G16*54%</f>
        <v>66151985.439600013</v>
      </c>
      <c r="G21" s="81">
        <f>D21-E21</f>
        <v>1225332.3869999945</v>
      </c>
    </row>
    <row r="22" spans="1:10" x14ac:dyDescent="0.2">
      <c r="A22" s="131" t="s">
        <v>158</v>
      </c>
      <c r="B22" s="106">
        <v>0</v>
      </c>
      <c r="C22" s="106">
        <v>0</v>
      </c>
      <c r="D22" s="76">
        <v>0</v>
      </c>
      <c r="E22" s="106">
        <v>0</v>
      </c>
      <c r="F22" s="106">
        <v>0</v>
      </c>
      <c r="G22" s="76">
        <v>0</v>
      </c>
    </row>
    <row r="23" spans="1:10" x14ac:dyDescent="0.2">
      <c r="A23" s="131" t="s">
        <v>159</v>
      </c>
      <c r="B23" s="106">
        <v>0</v>
      </c>
      <c r="C23" s="106">
        <v>0</v>
      </c>
      <c r="D23" s="76">
        <v>0</v>
      </c>
      <c r="E23" s="106">
        <v>0</v>
      </c>
      <c r="F23" s="106">
        <v>0</v>
      </c>
      <c r="G23" s="76">
        <v>0</v>
      </c>
    </row>
    <row r="24" spans="1:10" x14ac:dyDescent="0.2">
      <c r="A24" s="130"/>
      <c r="B24" s="76"/>
      <c r="C24" s="76"/>
      <c r="D24" s="76"/>
      <c r="E24" s="76"/>
      <c r="F24" s="76"/>
      <c r="G24" s="76"/>
    </row>
    <row r="25" spans="1:10" x14ac:dyDescent="0.2">
      <c r="A25" s="104" t="s">
        <v>160</v>
      </c>
      <c r="B25" s="105">
        <v>0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</row>
    <row r="26" spans="1:10" x14ac:dyDescent="0.2">
      <c r="A26" s="131" t="s">
        <v>161</v>
      </c>
      <c r="B26" s="106">
        <v>0</v>
      </c>
      <c r="C26" s="106">
        <v>0</v>
      </c>
      <c r="D26" s="76">
        <v>0</v>
      </c>
      <c r="E26" s="106">
        <v>0</v>
      </c>
      <c r="F26" s="106">
        <v>0</v>
      </c>
      <c r="G26" s="76">
        <v>0</v>
      </c>
    </row>
    <row r="27" spans="1:10" x14ac:dyDescent="0.2">
      <c r="A27" s="131" t="s">
        <v>162</v>
      </c>
      <c r="B27" s="106">
        <v>0</v>
      </c>
      <c r="C27" s="106">
        <v>0</v>
      </c>
      <c r="D27" s="76">
        <v>0</v>
      </c>
      <c r="E27" s="106">
        <v>0</v>
      </c>
      <c r="F27" s="106">
        <v>0</v>
      </c>
      <c r="G27" s="76">
        <v>0</v>
      </c>
    </row>
    <row r="28" spans="1:10" x14ac:dyDescent="0.2">
      <c r="A28" s="131" t="s">
        <v>163</v>
      </c>
      <c r="B28" s="106">
        <v>0</v>
      </c>
      <c r="C28" s="106">
        <v>0</v>
      </c>
      <c r="D28" s="76">
        <v>0</v>
      </c>
      <c r="E28" s="106">
        <v>0</v>
      </c>
      <c r="F28" s="106">
        <v>0</v>
      </c>
      <c r="G28" s="76">
        <v>0</v>
      </c>
    </row>
    <row r="29" spans="1:10" x14ac:dyDescent="0.2">
      <c r="A29" s="131" t="s">
        <v>164</v>
      </c>
      <c r="B29" s="106">
        <v>0</v>
      </c>
      <c r="C29" s="106">
        <v>0</v>
      </c>
      <c r="D29" s="76">
        <v>0</v>
      </c>
      <c r="E29" s="106">
        <v>0</v>
      </c>
      <c r="F29" s="106">
        <v>0</v>
      </c>
      <c r="G29" s="76">
        <v>0</v>
      </c>
    </row>
    <row r="30" spans="1:10" x14ac:dyDescent="0.2">
      <c r="A30" s="131" t="s">
        <v>165</v>
      </c>
      <c r="B30" s="106">
        <v>0</v>
      </c>
      <c r="C30" s="106">
        <v>0</v>
      </c>
      <c r="D30" s="76">
        <v>0</v>
      </c>
      <c r="E30" s="106">
        <v>0</v>
      </c>
      <c r="F30" s="106">
        <v>0</v>
      </c>
      <c r="G30" s="76">
        <v>0</v>
      </c>
    </row>
    <row r="31" spans="1:10" x14ac:dyDescent="0.2">
      <c r="A31" s="131" t="s">
        <v>166</v>
      </c>
      <c r="B31" s="106">
        <v>0</v>
      </c>
      <c r="C31" s="106">
        <v>0</v>
      </c>
      <c r="D31" s="76">
        <v>0</v>
      </c>
      <c r="E31" s="106">
        <v>0</v>
      </c>
      <c r="F31" s="106">
        <v>0</v>
      </c>
      <c r="G31" s="76">
        <v>0</v>
      </c>
    </row>
    <row r="32" spans="1:10" x14ac:dyDescent="0.2">
      <c r="A32" s="131" t="s">
        <v>167</v>
      </c>
      <c r="B32" s="106">
        <v>0</v>
      </c>
      <c r="C32" s="106">
        <v>0</v>
      </c>
      <c r="D32" s="76">
        <v>0</v>
      </c>
      <c r="E32" s="106">
        <v>0</v>
      </c>
      <c r="F32" s="106">
        <v>0</v>
      </c>
      <c r="G32" s="76">
        <v>0</v>
      </c>
    </row>
    <row r="33" spans="1:7" x14ac:dyDescent="0.2">
      <c r="A33" s="131" t="s">
        <v>168</v>
      </c>
      <c r="B33" s="106">
        <v>0</v>
      </c>
      <c r="C33" s="106">
        <v>0</v>
      </c>
      <c r="D33" s="76">
        <v>0</v>
      </c>
      <c r="E33" s="106">
        <v>0</v>
      </c>
      <c r="F33" s="106">
        <v>0</v>
      </c>
      <c r="G33" s="76">
        <v>0</v>
      </c>
    </row>
    <row r="34" spans="1:7" x14ac:dyDescent="0.2">
      <c r="A34" s="131" t="s">
        <v>169</v>
      </c>
      <c r="B34" s="106">
        <v>0</v>
      </c>
      <c r="C34" s="106">
        <v>0</v>
      </c>
      <c r="D34" s="76">
        <v>0</v>
      </c>
      <c r="E34" s="106">
        <v>0</v>
      </c>
      <c r="F34" s="106">
        <v>0</v>
      </c>
      <c r="G34" s="76">
        <v>0</v>
      </c>
    </row>
    <row r="35" spans="1:7" x14ac:dyDescent="0.2">
      <c r="A35" s="130"/>
      <c r="B35" s="76"/>
      <c r="C35" s="76"/>
      <c r="D35" s="76"/>
      <c r="E35" s="76"/>
      <c r="F35" s="76"/>
      <c r="G35" s="76"/>
    </row>
    <row r="36" spans="1:7" x14ac:dyDescent="0.2">
      <c r="A36" s="104" t="s">
        <v>170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</row>
    <row r="37" spans="1:7" x14ac:dyDescent="0.2">
      <c r="A37" s="131" t="s">
        <v>171</v>
      </c>
      <c r="B37" s="106">
        <v>0</v>
      </c>
      <c r="C37" s="106">
        <v>0</v>
      </c>
      <c r="D37" s="76">
        <v>0</v>
      </c>
      <c r="E37" s="106">
        <v>0</v>
      </c>
      <c r="F37" s="106">
        <v>0</v>
      </c>
      <c r="G37" s="76">
        <v>0</v>
      </c>
    </row>
    <row r="38" spans="1:7" ht="22.5" x14ac:dyDescent="0.2">
      <c r="A38" s="131" t="s">
        <v>172</v>
      </c>
      <c r="B38" s="106">
        <v>0</v>
      </c>
      <c r="C38" s="106">
        <v>0</v>
      </c>
      <c r="D38" s="76">
        <v>0</v>
      </c>
      <c r="E38" s="106">
        <v>0</v>
      </c>
      <c r="F38" s="106">
        <v>0</v>
      </c>
      <c r="G38" s="76">
        <v>0</v>
      </c>
    </row>
    <row r="39" spans="1:7" x14ac:dyDescent="0.2">
      <c r="A39" s="131" t="s">
        <v>173</v>
      </c>
      <c r="B39" s="106">
        <v>0</v>
      </c>
      <c r="C39" s="106">
        <v>0</v>
      </c>
      <c r="D39" s="76">
        <v>0</v>
      </c>
      <c r="E39" s="106">
        <v>0</v>
      </c>
      <c r="F39" s="106">
        <v>0</v>
      </c>
      <c r="G39" s="76">
        <v>0</v>
      </c>
    </row>
    <row r="40" spans="1:7" x14ac:dyDescent="0.2">
      <c r="A40" s="131" t="s">
        <v>174</v>
      </c>
      <c r="B40" s="106">
        <v>0</v>
      </c>
      <c r="C40" s="106">
        <v>0</v>
      </c>
      <c r="D40" s="76">
        <v>0</v>
      </c>
      <c r="E40" s="106">
        <v>0</v>
      </c>
      <c r="F40" s="106">
        <v>0</v>
      </c>
      <c r="G40" s="76">
        <v>0</v>
      </c>
    </row>
    <row r="41" spans="1:7" x14ac:dyDescent="0.2">
      <c r="A41" s="130"/>
      <c r="B41" s="106"/>
      <c r="C41" s="106"/>
      <c r="D41" s="76"/>
      <c r="E41" s="76"/>
      <c r="F41" s="76"/>
      <c r="G41" s="76"/>
    </row>
    <row r="42" spans="1:7" x14ac:dyDescent="0.2">
      <c r="A42" s="129" t="s">
        <v>125</v>
      </c>
      <c r="B42" s="93">
        <f>B6+B16+B25+B36</f>
        <v>118687507</v>
      </c>
      <c r="C42" s="93">
        <f>C6+C16+C25+C36</f>
        <v>11008792.469999999</v>
      </c>
      <c r="D42" s="93">
        <f t="shared" ref="D42:G42" si="2">D6+D16+D25+D36</f>
        <v>129696299.47</v>
      </c>
      <c r="E42" s="93">
        <f t="shared" si="2"/>
        <v>127427165.42000002</v>
      </c>
      <c r="F42" s="93">
        <f t="shared" si="2"/>
        <v>122503676.74000001</v>
      </c>
      <c r="G42" s="93">
        <f t="shared" si="2"/>
        <v>2269134.0499999896</v>
      </c>
    </row>
    <row r="44" spans="1:7" ht="15" x14ac:dyDescent="0.25">
      <c r="A44" s="79" t="s">
        <v>35</v>
      </c>
      <c r="B44" s="79"/>
      <c r="C44" s="79"/>
      <c r="D44" s="79"/>
      <c r="E44" s="79"/>
      <c r="F44" s="79"/>
      <c r="G44" s="79"/>
    </row>
    <row r="45" spans="1:7" ht="15" x14ac:dyDescent="0.25">
      <c r="A45" s="79"/>
      <c r="B45" s="79"/>
      <c r="C45" s="79"/>
      <c r="D45" s="79"/>
      <c r="E45" s="79"/>
      <c r="F45" s="79"/>
      <c r="G45" s="79"/>
    </row>
    <row r="46" spans="1:7" ht="15" x14ac:dyDescent="0.25">
      <c r="A46" s="79"/>
      <c r="B46" s="79"/>
      <c r="C46" s="79"/>
      <c r="D46" s="79"/>
      <c r="E46" s="79"/>
      <c r="F46" s="79"/>
      <c r="G46" s="79"/>
    </row>
    <row r="47" spans="1:7" ht="15" x14ac:dyDescent="0.25">
      <c r="A47" s="79"/>
      <c r="B47" s="79"/>
      <c r="C47" s="79"/>
      <c r="D47" s="79"/>
      <c r="E47" s="79"/>
      <c r="F47" s="79"/>
      <c r="G47" s="79"/>
    </row>
    <row r="48" spans="1:7" ht="15" x14ac:dyDescent="0.25">
      <c r="A48" s="79"/>
      <c r="B48" s="79"/>
      <c r="C48" s="79"/>
      <c r="D48" s="79"/>
      <c r="E48" s="79"/>
      <c r="F48" s="79"/>
      <c r="G48" s="79"/>
    </row>
    <row r="49" spans="1:7" ht="15" x14ac:dyDescent="0.25">
      <c r="A49" s="79"/>
      <c r="B49" s="79"/>
      <c r="C49" s="79"/>
      <c r="D49" s="79"/>
      <c r="E49" s="79"/>
      <c r="F49" s="79"/>
      <c r="G49" s="79"/>
    </row>
    <row r="50" spans="1:7" ht="15" x14ac:dyDescent="0.25">
      <c r="A50" s="44" t="s">
        <v>39</v>
      </c>
      <c r="B50" s="79"/>
      <c r="C50" s="79"/>
      <c r="D50" s="79"/>
      <c r="E50" s="339" t="s">
        <v>40</v>
      </c>
      <c r="F50" s="339"/>
      <c r="G50" s="339"/>
    </row>
    <row r="51" spans="1:7" ht="22.5" customHeight="1" x14ac:dyDescent="0.25">
      <c r="A51" s="44" t="s">
        <v>414</v>
      </c>
      <c r="B51" s="79"/>
      <c r="C51" s="79"/>
      <c r="D51" s="79"/>
      <c r="E51" s="330" t="s">
        <v>389</v>
      </c>
      <c r="F51" s="330"/>
      <c r="G51" s="330"/>
    </row>
    <row r="52" spans="1:7" ht="15" x14ac:dyDescent="0.25">
      <c r="A52" s="79"/>
      <c r="B52" s="79"/>
      <c r="C52" s="79"/>
      <c r="D52" s="79"/>
      <c r="E52" s="330"/>
      <c r="F52" s="330"/>
      <c r="G52" s="330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D5F6-2F77-42A4-B19D-C74919F99091}">
  <sheetPr>
    <pageSetUpPr fitToPage="1"/>
  </sheetPr>
  <dimension ref="A1:E39"/>
  <sheetViews>
    <sheetView showGridLines="0" workbookViewId="0">
      <selection sqref="A1:D1"/>
    </sheetView>
  </sheetViews>
  <sheetFormatPr baseColWidth="10" defaultColWidth="10.28515625" defaultRowHeight="11.25" x14ac:dyDescent="0.2"/>
  <cols>
    <col min="1" max="1" width="30.28515625" style="69" customWidth="1"/>
    <col min="2" max="2" width="22.85546875" style="69" customWidth="1"/>
    <col min="3" max="3" width="17.85546875" style="69" customWidth="1"/>
    <col min="4" max="4" width="18.5703125" style="69" customWidth="1"/>
    <col min="5" max="16384" width="10.28515625" style="69"/>
  </cols>
  <sheetData>
    <row r="1" spans="1:4" ht="46.5" customHeight="1" x14ac:dyDescent="0.2">
      <c r="A1" s="389" t="s">
        <v>425</v>
      </c>
      <c r="B1" s="390"/>
      <c r="C1" s="390"/>
      <c r="D1" s="391"/>
    </row>
    <row r="2" spans="1:4" x14ac:dyDescent="0.2">
      <c r="A2" s="108"/>
      <c r="B2" s="108"/>
      <c r="C2" s="108"/>
      <c r="D2" s="108"/>
    </row>
    <row r="3" spans="1:4" ht="24.95" customHeight="1" x14ac:dyDescent="0.2">
      <c r="A3" s="392" t="s">
        <v>175</v>
      </c>
      <c r="B3" s="109" t="s">
        <v>176</v>
      </c>
      <c r="C3" s="109" t="s">
        <v>177</v>
      </c>
      <c r="D3" s="110" t="s">
        <v>178</v>
      </c>
    </row>
    <row r="4" spans="1:4" x14ac:dyDescent="0.2">
      <c r="A4" s="393"/>
      <c r="B4" s="110" t="s">
        <v>179</v>
      </c>
      <c r="C4" s="110" t="s">
        <v>180</v>
      </c>
      <c r="D4" s="110" t="s">
        <v>181</v>
      </c>
    </row>
    <row r="5" spans="1:4" ht="15" customHeight="1" x14ac:dyDescent="0.2">
      <c r="A5" s="394" t="s">
        <v>182</v>
      </c>
      <c r="B5" s="395"/>
      <c r="C5" s="395"/>
      <c r="D5" s="396"/>
    </row>
    <row r="6" spans="1:4" x14ac:dyDescent="0.2">
      <c r="A6" s="111" t="s">
        <v>183</v>
      </c>
      <c r="B6" s="112"/>
      <c r="C6" s="112"/>
      <c r="D6" s="112"/>
    </row>
    <row r="7" spans="1:4" x14ac:dyDescent="0.2">
      <c r="A7" s="113"/>
      <c r="B7" s="112"/>
      <c r="C7" s="112"/>
      <c r="D7" s="112"/>
    </row>
    <row r="8" spans="1:4" x14ac:dyDescent="0.2">
      <c r="A8" s="113"/>
      <c r="B8" s="112"/>
      <c r="C8" s="112"/>
      <c r="D8" s="112"/>
    </row>
    <row r="9" spans="1:4" x14ac:dyDescent="0.2">
      <c r="A9" s="113"/>
      <c r="B9" s="114" t="s">
        <v>241</v>
      </c>
      <c r="C9" s="112"/>
      <c r="D9" s="112"/>
    </row>
    <row r="10" spans="1:4" x14ac:dyDescent="0.2">
      <c r="A10" s="113"/>
      <c r="B10" s="112"/>
      <c r="C10" s="112"/>
      <c r="D10" s="112"/>
    </row>
    <row r="11" spans="1:4" x14ac:dyDescent="0.2">
      <c r="A11" s="113"/>
      <c r="B11" s="112"/>
      <c r="C11" s="112"/>
      <c r="D11" s="112"/>
    </row>
    <row r="12" spans="1:4" x14ac:dyDescent="0.2">
      <c r="A12" s="113"/>
      <c r="B12" s="112"/>
      <c r="C12" s="112"/>
      <c r="D12" s="112"/>
    </row>
    <row r="13" spans="1:4" x14ac:dyDescent="0.2">
      <c r="A13" s="113"/>
      <c r="B13" s="112"/>
      <c r="C13" s="112"/>
      <c r="D13" s="112"/>
    </row>
    <row r="14" spans="1:4" x14ac:dyDescent="0.2">
      <c r="A14" s="113" t="s">
        <v>184</v>
      </c>
      <c r="B14" s="115">
        <v>0</v>
      </c>
      <c r="C14" s="115">
        <v>0</v>
      </c>
      <c r="D14" s="115">
        <v>0</v>
      </c>
    </row>
    <row r="15" spans="1:4" x14ac:dyDescent="0.2">
      <c r="A15" s="92"/>
      <c r="B15" s="116"/>
      <c r="C15" s="116"/>
      <c r="D15" s="116"/>
    </row>
    <row r="16" spans="1:4" ht="15" customHeight="1" x14ac:dyDescent="0.2">
      <c r="A16" s="397" t="s">
        <v>185</v>
      </c>
      <c r="B16" s="398"/>
      <c r="C16" s="398"/>
      <c r="D16" s="399"/>
    </row>
    <row r="17" spans="1:4" x14ac:dyDescent="0.2">
      <c r="A17" s="111" t="s">
        <v>186</v>
      </c>
      <c r="B17" s="112"/>
      <c r="C17" s="112"/>
      <c r="D17" s="112"/>
    </row>
    <row r="18" spans="1:4" x14ac:dyDescent="0.2">
      <c r="A18" s="113"/>
      <c r="B18" s="112"/>
      <c r="C18" s="112"/>
      <c r="D18" s="112"/>
    </row>
    <row r="19" spans="1:4" x14ac:dyDescent="0.2">
      <c r="A19" s="113"/>
      <c r="B19" s="112"/>
      <c r="C19" s="112"/>
      <c r="D19" s="112"/>
    </row>
    <row r="20" spans="1:4" x14ac:dyDescent="0.2">
      <c r="A20" s="113"/>
      <c r="B20" s="112"/>
      <c r="C20" s="112"/>
      <c r="D20" s="112"/>
    </row>
    <row r="21" spans="1:4" x14ac:dyDescent="0.2">
      <c r="A21" s="113"/>
      <c r="B21" s="114" t="s">
        <v>241</v>
      </c>
      <c r="C21" s="112"/>
      <c r="D21" s="112"/>
    </row>
    <row r="22" spans="1:4" x14ac:dyDescent="0.2">
      <c r="A22" s="113"/>
      <c r="B22" s="112"/>
      <c r="C22" s="112"/>
      <c r="D22" s="112"/>
    </row>
    <row r="23" spans="1:4" x14ac:dyDescent="0.2">
      <c r="A23" s="113"/>
      <c r="B23" s="112"/>
      <c r="C23" s="112"/>
      <c r="D23" s="112"/>
    </row>
    <row r="24" spans="1:4" x14ac:dyDescent="0.2">
      <c r="A24" s="113"/>
      <c r="B24" s="112"/>
      <c r="C24" s="112"/>
      <c r="D24" s="112"/>
    </row>
    <row r="25" spans="1:4" x14ac:dyDescent="0.2">
      <c r="A25" s="113"/>
      <c r="B25" s="112"/>
      <c r="C25" s="112"/>
      <c r="D25" s="112"/>
    </row>
    <row r="26" spans="1:4" x14ac:dyDescent="0.2">
      <c r="A26" s="113"/>
      <c r="B26" s="112"/>
      <c r="C26" s="112"/>
      <c r="D26" s="112"/>
    </row>
    <row r="27" spans="1:4" x14ac:dyDescent="0.2">
      <c r="A27" s="113" t="s">
        <v>187</v>
      </c>
      <c r="B27" s="115">
        <v>0</v>
      </c>
      <c r="C27" s="115">
        <v>0</v>
      </c>
      <c r="D27" s="115">
        <v>0</v>
      </c>
    </row>
    <row r="28" spans="1:4" x14ac:dyDescent="0.2">
      <c r="A28" s="92"/>
      <c r="B28" s="116"/>
      <c r="C28" s="116"/>
      <c r="D28" s="116"/>
    </row>
    <row r="29" spans="1:4" x14ac:dyDescent="0.2">
      <c r="A29" s="117" t="s">
        <v>188</v>
      </c>
      <c r="B29" s="115">
        <v>0</v>
      </c>
      <c r="C29" s="115">
        <v>0</v>
      </c>
      <c r="D29" s="115">
        <v>0</v>
      </c>
    </row>
    <row r="31" spans="1:4" x14ac:dyDescent="0.2">
      <c r="A31" s="153" t="s">
        <v>35</v>
      </c>
    </row>
    <row r="37" spans="1:5" ht="11.25" customHeight="1" x14ac:dyDescent="0.2">
      <c r="A37" s="44" t="s">
        <v>39</v>
      </c>
      <c r="C37" s="339" t="s">
        <v>40</v>
      </c>
      <c r="D37" s="339"/>
      <c r="E37" s="339"/>
    </row>
    <row r="38" spans="1:5" ht="22.5" customHeight="1" x14ac:dyDescent="0.2">
      <c r="A38" s="44" t="s">
        <v>414</v>
      </c>
      <c r="C38" s="330" t="s">
        <v>389</v>
      </c>
      <c r="D38" s="330"/>
      <c r="E38" s="330"/>
    </row>
    <row r="39" spans="1:5" x14ac:dyDescent="0.2">
      <c r="C39" s="330"/>
      <c r="D39" s="330"/>
      <c r="E39" s="330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577E-59C5-4502-B723-EAB505A4D978}">
  <sheetPr>
    <tabColor theme="4" tint="0.59999389629810485"/>
  </sheetPr>
  <dimension ref="A1:D39"/>
  <sheetViews>
    <sheetView showGridLines="0" workbookViewId="0">
      <selection activeCell="E13" sqref="E13"/>
    </sheetView>
  </sheetViews>
  <sheetFormatPr baseColWidth="10" defaultColWidth="11.42578125" defaultRowHeight="11.25" x14ac:dyDescent="0.2"/>
  <cols>
    <col min="1" max="1" width="40.7109375" style="69" customWidth="1"/>
    <col min="2" max="2" width="27.7109375" style="69" customWidth="1"/>
    <col min="3" max="3" width="22.28515625" style="69" customWidth="1"/>
    <col min="4" max="16384" width="11.42578125" style="69"/>
  </cols>
  <sheetData>
    <row r="1" spans="1:3" ht="45" customHeight="1" x14ac:dyDescent="0.2">
      <c r="A1" s="400" t="s">
        <v>426</v>
      </c>
      <c r="B1" s="400"/>
      <c r="C1" s="400"/>
    </row>
    <row r="2" spans="1:3" x14ac:dyDescent="0.2">
      <c r="A2" s="108"/>
      <c r="B2" s="108"/>
      <c r="C2" s="108"/>
    </row>
    <row r="3" spans="1:3" ht="24.95" customHeight="1" x14ac:dyDescent="0.2">
      <c r="A3" s="110" t="s">
        <v>175</v>
      </c>
      <c r="B3" s="110" t="s">
        <v>6</v>
      </c>
      <c r="C3" s="110" t="s">
        <v>50</v>
      </c>
    </row>
    <row r="4" spans="1:3" ht="15" customHeight="1" x14ac:dyDescent="0.2">
      <c r="A4" s="401" t="s">
        <v>182</v>
      </c>
      <c r="B4" s="401"/>
      <c r="C4" s="401"/>
    </row>
    <row r="5" spans="1:3" x14ac:dyDescent="0.2">
      <c r="A5" s="118" t="s">
        <v>183</v>
      </c>
      <c r="B5" s="119"/>
      <c r="C5" s="119"/>
    </row>
    <row r="6" spans="1:3" x14ac:dyDescent="0.2">
      <c r="A6" s="120"/>
      <c r="B6" s="119"/>
      <c r="C6" s="119"/>
    </row>
    <row r="7" spans="1:3" x14ac:dyDescent="0.2">
      <c r="A7" s="113" t="s">
        <v>189</v>
      </c>
      <c r="B7" s="112"/>
      <c r="C7" s="112"/>
    </row>
    <row r="8" spans="1:3" x14ac:dyDescent="0.2">
      <c r="A8" s="113"/>
      <c r="B8" s="112"/>
      <c r="C8" s="112"/>
    </row>
    <row r="9" spans="1:3" x14ac:dyDescent="0.2">
      <c r="A9" s="215" t="s">
        <v>241</v>
      </c>
      <c r="B9" s="112"/>
      <c r="C9" s="112"/>
    </row>
    <row r="10" spans="1:3" x14ac:dyDescent="0.2">
      <c r="A10" s="113"/>
      <c r="B10" s="112"/>
      <c r="C10" s="112"/>
    </row>
    <row r="11" spans="1:3" x14ac:dyDescent="0.2">
      <c r="A11" s="113"/>
      <c r="B11" s="112"/>
      <c r="C11" s="112"/>
    </row>
    <row r="12" spans="1:3" x14ac:dyDescent="0.2">
      <c r="A12" s="113"/>
      <c r="B12" s="112"/>
      <c r="C12" s="112"/>
    </row>
    <row r="13" spans="1:3" x14ac:dyDescent="0.2">
      <c r="A13" s="113"/>
      <c r="B13" s="112"/>
      <c r="C13" s="112"/>
    </row>
    <row r="14" spans="1:3" x14ac:dyDescent="0.2">
      <c r="A14" s="117" t="s">
        <v>190</v>
      </c>
      <c r="B14" s="115">
        <v>0</v>
      </c>
      <c r="C14" s="115">
        <v>0</v>
      </c>
    </row>
    <row r="15" spans="1:3" x14ac:dyDescent="0.2">
      <c r="A15" s="92"/>
      <c r="B15" s="116"/>
      <c r="C15" s="116"/>
    </row>
    <row r="16" spans="1:3" ht="15" customHeight="1" x14ac:dyDescent="0.2">
      <c r="A16" s="402" t="s">
        <v>185</v>
      </c>
      <c r="B16" s="402"/>
      <c r="C16" s="402"/>
    </row>
    <row r="17" spans="1:3" x14ac:dyDescent="0.2">
      <c r="A17" s="111" t="s">
        <v>186</v>
      </c>
      <c r="B17" s="112"/>
      <c r="C17" s="112"/>
    </row>
    <row r="18" spans="1:3" x14ac:dyDescent="0.2">
      <c r="A18" s="121"/>
      <c r="B18" s="112"/>
      <c r="C18" s="112"/>
    </row>
    <row r="19" spans="1:3" x14ac:dyDescent="0.2">
      <c r="A19" s="121"/>
      <c r="B19" s="112"/>
      <c r="C19" s="112"/>
    </row>
    <row r="20" spans="1:3" x14ac:dyDescent="0.2">
      <c r="A20" s="121"/>
      <c r="B20" s="112"/>
      <c r="C20" s="112"/>
    </row>
    <row r="21" spans="1:3" x14ac:dyDescent="0.2">
      <c r="A21" s="215" t="s">
        <v>241</v>
      </c>
      <c r="B21" s="112"/>
      <c r="C21" s="112"/>
    </row>
    <row r="22" spans="1:3" x14ac:dyDescent="0.2">
      <c r="A22" s="121"/>
      <c r="B22" s="112"/>
      <c r="C22" s="112"/>
    </row>
    <row r="23" spans="1:3" x14ac:dyDescent="0.2">
      <c r="A23" s="121"/>
      <c r="B23" s="112"/>
      <c r="C23" s="112"/>
    </row>
    <row r="24" spans="1:3" x14ac:dyDescent="0.2">
      <c r="A24" s="121"/>
      <c r="B24" s="112"/>
      <c r="C24" s="112"/>
    </row>
    <row r="25" spans="1:3" x14ac:dyDescent="0.2">
      <c r="A25" s="121"/>
      <c r="B25" s="112"/>
      <c r="C25" s="112"/>
    </row>
    <row r="26" spans="1:3" x14ac:dyDescent="0.2">
      <c r="A26" s="117" t="s">
        <v>191</v>
      </c>
      <c r="B26" s="115">
        <v>0</v>
      </c>
      <c r="C26" s="115">
        <v>0</v>
      </c>
    </row>
    <row r="27" spans="1:3" x14ac:dyDescent="0.2">
      <c r="A27" s="92"/>
      <c r="B27" s="116"/>
      <c r="C27" s="116"/>
    </row>
    <row r="28" spans="1:3" x14ac:dyDescent="0.2">
      <c r="A28" s="214" t="s">
        <v>188</v>
      </c>
      <c r="B28" s="115">
        <v>0</v>
      </c>
      <c r="C28" s="115">
        <v>0</v>
      </c>
    </row>
    <row r="30" spans="1:3" x14ac:dyDescent="0.2">
      <c r="A30" s="152" t="s">
        <v>35</v>
      </c>
    </row>
    <row r="37" spans="1:4" ht="11.25" customHeight="1" x14ac:dyDescent="0.2">
      <c r="A37" s="44" t="s">
        <v>39</v>
      </c>
      <c r="B37" s="339" t="s">
        <v>40</v>
      </c>
      <c r="C37" s="339"/>
      <c r="D37" s="339"/>
    </row>
    <row r="38" spans="1:4" ht="22.5" customHeight="1" x14ac:dyDescent="0.2">
      <c r="A38" s="44" t="s">
        <v>414</v>
      </c>
      <c r="B38" s="330" t="s">
        <v>389</v>
      </c>
      <c r="C38" s="330"/>
      <c r="D38" s="330"/>
    </row>
    <row r="39" spans="1:4" x14ac:dyDescent="0.2">
      <c r="B39" s="330"/>
      <c r="C39" s="330"/>
      <c r="D39" s="330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6AB1-400F-49D7-A3F1-54BD374BAC16}">
  <sheetPr>
    <pageSetUpPr fitToPage="1"/>
  </sheetPr>
  <dimension ref="A1:E47"/>
  <sheetViews>
    <sheetView topLeftCell="A16" workbookViewId="0">
      <selection activeCell="L33" sqref="L33"/>
    </sheetView>
  </sheetViews>
  <sheetFormatPr baseColWidth="10" defaultRowHeight="15" x14ac:dyDescent="0.25"/>
  <cols>
    <col min="1" max="1" width="2.140625" customWidth="1"/>
    <col min="2" max="2" width="51.5703125" customWidth="1"/>
    <col min="3" max="5" width="17.7109375" customWidth="1"/>
  </cols>
  <sheetData>
    <row r="1" spans="1:5" ht="54.75" customHeight="1" x14ac:dyDescent="0.25">
      <c r="A1" s="403" t="s">
        <v>427</v>
      </c>
      <c r="B1" s="404"/>
      <c r="C1" s="404"/>
      <c r="D1" s="404"/>
      <c r="E1" s="405"/>
    </row>
    <row r="2" spans="1:5" ht="22.5" x14ac:dyDescent="0.25">
      <c r="A2" s="406" t="s">
        <v>47</v>
      </c>
      <c r="B2" s="407"/>
      <c r="C2" s="234" t="s">
        <v>390</v>
      </c>
      <c r="D2" s="234" t="s">
        <v>6</v>
      </c>
      <c r="E2" s="234" t="s">
        <v>391</v>
      </c>
    </row>
    <row r="3" spans="1:5" x14ac:dyDescent="0.25">
      <c r="A3" s="325" t="s">
        <v>192</v>
      </c>
      <c r="B3" s="233"/>
      <c r="C3" s="220">
        <f>SUM(C4:C13)</f>
        <v>118687507</v>
      </c>
      <c r="D3" s="251">
        <f t="shared" ref="D3:E3" si="0">SUM(D4:D13)</f>
        <v>124803935.90000001</v>
      </c>
      <c r="E3" s="258">
        <f t="shared" si="0"/>
        <v>124803935.90000001</v>
      </c>
    </row>
    <row r="4" spans="1:5" x14ac:dyDescent="0.25">
      <c r="A4" s="323"/>
      <c r="B4" s="231" t="s">
        <v>14</v>
      </c>
      <c r="C4" s="225">
        <v>0</v>
      </c>
      <c r="D4" s="225">
        <v>0</v>
      </c>
      <c r="E4" s="259">
        <v>0</v>
      </c>
    </row>
    <row r="5" spans="1:5" x14ac:dyDescent="0.25">
      <c r="A5" s="323"/>
      <c r="B5" s="231" t="s">
        <v>15</v>
      </c>
      <c r="C5" s="225">
        <v>0</v>
      </c>
      <c r="D5" s="225">
        <v>0</v>
      </c>
      <c r="E5" s="259">
        <v>0</v>
      </c>
    </row>
    <row r="6" spans="1:5" x14ac:dyDescent="0.25">
      <c r="A6" s="323"/>
      <c r="B6" s="231" t="s">
        <v>16</v>
      </c>
      <c r="C6" s="225">
        <v>0</v>
      </c>
      <c r="D6" s="225">
        <v>0</v>
      </c>
      <c r="E6" s="259">
        <v>0</v>
      </c>
    </row>
    <row r="7" spans="1:5" x14ac:dyDescent="0.25">
      <c r="A7" s="323"/>
      <c r="B7" s="231" t="s">
        <v>17</v>
      </c>
      <c r="C7" s="225">
        <v>0</v>
      </c>
      <c r="D7" s="225">
        <v>0</v>
      </c>
      <c r="E7" s="259">
        <v>0</v>
      </c>
    </row>
    <row r="8" spans="1:5" x14ac:dyDescent="0.25">
      <c r="A8" s="323"/>
      <c r="B8" s="231" t="s">
        <v>18</v>
      </c>
      <c r="C8" s="225">
        <v>0</v>
      </c>
      <c r="D8" s="225">
        <v>0</v>
      </c>
      <c r="E8" s="259">
        <v>0</v>
      </c>
    </row>
    <row r="9" spans="1:5" x14ac:dyDescent="0.25">
      <c r="A9" s="323"/>
      <c r="B9" s="231" t="s">
        <v>19</v>
      </c>
      <c r="C9" s="225">
        <v>0</v>
      </c>
      <c r="D9" s="225">
        <v>0</v>
      </c>
      <c r="E9" s="259">
        <v>0</v>
      </c>
    </row>
    <row r="10" spans="1:5" x14ac:dyDescent="0.25">
      <c r="A10" s="323"/>
      <c r="B10" s="231" t="s">
        <v>193</v>
      </c>
      <c r="C10" s="225">
        <v>16296093</v>
      </c>
      <c r="D10" s="485">
        <v>14695285.529999999</v>
      </c>
      <c r="E10" s="486">
        <v>14695285.529999999</v>
      </c>
    </row>
    <row r="11" spans="1:5" x14ac:dyDescent="0.25">
      <c r="A11" s="323"/>
      <c r="B11" s="231" t="s">
        <v>113</v>
      </c>
      <c r="C11" s="225">
        <v>51018101</v>
      </c>
      <c r="D11" s="485">
        <v>54306500.829999998</v>
      </c>
      <c r="E11" s="486">
        <v>54306500.829999998</v>
      </c>
    </row>
    <row r="12" spans="1:5" x14ac:dyDescent="0.25">
      <c r="A12" s="323"/>
      <c r="B12" s="231" t="s">
        <v>81</v>
      </c>
      <c r="C12" s="225">
        <v>51373313</v>
      </c>
      <c r="D12" s="485">
        <v>55802149.539999999</v>
      </c>
      <c r="E12" s="486">
        <v>55802149.539999999</v>
      </c>
    </row>
    <row r="13" spans="1:5" x14ac:dyDescent="0.25">
      <c r="A13" s="324"/>
      <c r="B13" s="231" t="s">
        <v>23</v>
      </c>
      <c r="C13" s="225">
        <v>0</v>
      </c>
      <c r="D13" s="270">
        <v>0</v>
      </c>
      <c r="E13" s="272">
        <v>0</v>
      </c>
    </row>
    <row r="14" spans="1:5" x14ac:dyDescent="0.25">
      <c r="A14" s="326" t="s">
        <v>194</v>
      </c>
      <c r="B14" s="222"/>
      <c r="C14" s="223">
        <f>SUM(C15:C23)</f>
        <v>118687507</v>
      </c>
      <c r="D14" s="252">
        <f t="shared" ref="D14:E14" si="1">SUM(D15:D23)</f>
        <v>127427165.42000002</v>
      </c>
      <c r="E14" s="260">
        <f t="shared" si="1"/>
        <v>122503676.73999999</v>
      </c>
    </row>
    <row r="15" spans="1:5" x14ac:dyDescent="0.25">
      <c r="A15" s="323"/>
      <c r="B15" s="231" t="s">
        <v>53</v>
      </c>
      <c r="C15" s="225">
        <v>94192418.829999998</v>
      </c>
      <c r="D15" s="487">
        <v>90031613.150000006</v>
      </c>
      <c r="E15" s="488">
        <v>90031613.150000006</v>
      </c>
    </row>
    <row r="16" spans="1:5" x14ac:dyDescent="0.25">
      <c r="A16" s="323"/>
      <c r="B16" s="231" t="s">
        <v>61</v>
      </c>
      <c r="C16" s="225">
        <v>2235198.7000000002</v>
      </c>
      <c r="D16" s="487">
        <v>4422721.62</v>
      </c>
      <c r="E16" s="488">
        <v>2758281.11</v>
      </c>
    </row>
    <row r="17" spans="1:5" x14ac:dyDescent="0.25">
      <c r="A17" s="323"/>
      <c r="B17" s="231" t="s">
        <v>71</v>
      </c>
      <c r="C17" s="225">
        <v>20653050.469999999</v>
      </c>
      <c r="D17" s="487">
        <v>25828361.210000001</v>
      </c>
      <c r="E17" s="488">
        <v>24934840.649999999</v>
      </c>
    </row>
    <row r="18" spans="1:5" x14ac:dyDescent="0.25">
      <c r="A18" s="323"/>
      <c r="B18" s="231" t="s">
        <v>81</v>
      </c>
      <c r="C18" s="225">
        <v>1546839</v>
      </c>
      <c r="D18" s="487">
        <v>1575857.29</v>
      </c>
      <c r="E18" s="488">
        <v>1535660.05</v>
      </c>
    </row>
    <row r="19" spans="1:5" x14ac:dyDescent="0.25">
      <c r="A19" s="323"/>
      <c r="B19" s="231" t="s">
        <v>91</v>
      </c>
      <c r="C19" s="225">
        <v>60000</v>
      </c>
      <c r="D19" s="487">
        <v>4650660.74</v>
      </c>
      <c r="E19" s="488">
        <v>2325330.37</v>
      </c>
    </row>
    <row r="20" spans="1:5" x14ac:dyDescent="0.25">
      <c r="A20" s="323"/>
      <c r="B20" s="231" t="s">
        <v>101</v>
      </c>
      <c r="C20" s="225">
        <v>0</v>
      </c>
      <c r="D20" s="487">
        <v>917951.41</v>
      </c>
      <c r="E20" s="488">
        <v>917951.41</v>
      </c>
    </row>
    <row r="21" spans="1:5" x14ac:dyDescent="0.25">
      <c r="A21" s="323"/>
      <c r="B21" s="231" t="s">
        <v>105</v>
      </c>
      <c r="C21" s="225">
        <v>0</v>
      </c>
      <c r="D21" s="225">
        <v>0</v>
      </c>
      <c r="E21" s="259">
        <v>0</v>
      </c>
    </row>
    <row r="22" spans="1:5" x14ac:dyDescent="0.25">
      <c r="A22" s="323"/>
      <c r="B22" s="231" t="s">
        <v>195</v>
      </c>
      <c r="C22" s="225">
        <v>0</v>
      </c>
      <c r="D22" s="225">
        <v>0</v>
      </c>
      <c r="E22" s="259">
        <v>0</v>
      </c>
    </row>
    <row r="23" spans="1:5" x14ac:dyDescent="0.25">
      <c r="A23" s="323"/>
      <c r="B23" s="231" t="s">
        <v>117</v>
      </c>
      <c r="C23" s="225">
        <v>0</v>
      </c>
      <c r="D23" s="225">
        <v>0</v>
      </c>
      <c r="E23" s="259">
        <v>0</v>
      </c>
    </row>
    <row r="24" spans="1:5" x14ac:dyDescent="0.25">
      <c r="A24" s="328"/>
      <c r="B24" s="232" t="s">
        <v>392</v>
      </c>
      <c r="C24" s="224">
        <f>C3-C14</f>
        <v>0</v>
      </c>
      <c r="D24" s="253">
        <f t="shared" ref="D24:E24" si="2">D3-D14</f>
        <v>-2623229.5200000107</v>
      </c>
      <c r="E24" s="261">
        <f t="shared" si="2"/>
        <v>2300259.1600000113</v>
      </c>
    </row>
    <row r="27" spans="1:5" ht="22.5" x14ac:dyDescent="0.25">
      <c r="A27" s="406" t="s">
        <v>47</v>
      </c>
      <c r="B27" s="407"/>
      <c r="C27" s="234" t="s">
        <v>390</v>
      </c>
      <c r="D27" s="234" t="s">
        <v>6</v>
      </c>
      <c r="E27" s="234" t="s">
        <v>391</v>
      </c>
    </row>
    <row r="28" spans="1:5" x14ac:dyDescent="0.25">
      <c r="A28" s="325" t="s">
        <v>196</v>
      </c>
      <c r="B28" s="233"/>
      <c r="C28" s="235">
        <f>SUM(C29:C35)</f>
        <v>0</v>
      </c>
      <c r="D28" s="254">
        <f t="shared" ref="D28:E28" si="3">SUM(D29:D35)</f>
        <v>-1689585.12</v>
      </c>
      <c r="E28" s="262">
        <f t="shared" si="3"/>
        <v>3062366.34</v>
      </c>
    </row>
    <row r="29" spans="1:5" x14ac:dyDescent="0.25">
      <c r="A29" s="323"/>
      <c r="B29" s="231" t="s">
        <v>197</v>
      </c>
      <c r="C29" s="236">
        <v>0</v>
      </c>
      <c r="D29" s="236">
        <v>0</v>
      </c>
      <c r="E29" s="263">
        <v>0</v>
      </c>
    </row>
    <row r="30" spans="1:5" x14ac:dyDescent="0.25">
      <c r="A30" s="323"/>
      <c r="B30" s="231" t="s">
        <v>393</v>
      </c>
      <c r="C30" s="236">
        <v>0</v>
      </c>
      <c r="D30" s="236">
        <v>0</v>
      </c>
      <c r="E30" s="263">
        <v>0</v>
      </c>
    </row>
    <row r="31" spans="1:5" x14ac:dyDescent="0.25">
      <c r="A31" s="323"/>
      <c r="B31" s="231" t="s">
        <v>198</v>
      </c>
      <c r="C31" s="236">
        <v>0</v>
      </c>
      <c r="D31" s="236">
        <v>0</v>
      </c>
      <c r="E31" s="263">
        <v>0</v>
      </c>
    </row>
    <row r="32" spans="1:5" x14ac:dyDescent="0.25">
      <c r="A32" s="323"/>
      <c r="B32" s="231" t="s">
        <v>199</v>
      </c>
      <c r="C32" s="236">
        <v>0</v>
      </c>
      <c r="D32" s="489">
        <v>-1298484.6000000001</v>
      </c>
      <c r="E32" s="490">
        <v>2278798.86</v>
      </c>
    </row>
    <row r="33" spans="1:5" x14ac:dyDescent="0.25">
      <c r="A33" s="323"/>
      <c r="B33" s="231" t="s">
        <v>394</v>
      </c>
      <c r="C33" s="236">
        <v>0</v>
      </c>
      <c r="D33" s="489">
        <v>-205431.27</v>
      </c>
      <c r="E33" s="490">
        <v>898295.23</v>
      </c>
    </row>
    <row r="34" spans="1:5" x14ac:dyDescent="0.25">
      <c r="A34" s="323"/>
      <c r="B34" s="231" t="s">
        <v>200</v>
      </c>
      <c r="C34" s="236">
        <v>0</v>
      </c>
      <c r="D34" s="489">
        <v>0</v>
      </c>
      <c r="E34" s="490">
        <v>0</v>
      </c>
    </row>
    <row r="35" spans="1:5" x14ac:dyDescent="0.25">
      <c r="A35" s="323"/>
      <c r="B35" s="231" t="s">
        <v>395</v>
      </c>
      <c r="C35" s="236">
        <v>0</v>
      </c>
      <c r="D35" s="489">
        <v>-185669.25</v>
      </c>
      <c r="E35" s="490">
        <v>-114727.75</v>
      </c>
    </row>
    <row r="36" spans="1:5" x14ac:dyDescent="0.25">
      <c r="A36" s="326" t="s">
        <v>201</v>
      </c>
      <c r="B36" s="231"/>
      <c r="C36" s="237">
        <f>SUM(C37:C39)</f>
        <v>0</v>
      </c>
      <c r="D36" s="255">
        <f t="shared" ref="D36:E36" si="4">SUM(D37:D39)</f>
        <v>-933644.4</v>
      </c>
      <c r="E36" s="264">
        <f t="shared" si="4"/>
        <v>-762107.18</v>
      </c>
    </row>
    <row r="37" spans="1:5" x14ac:dyDescent="0.25">
      <c r="A37" s="323"/>
      <c r="B37" s="231" t="s">
        <v>394</v>
      </c>
      <c r="C37" s="236">
        <v>0</v>
      </c>
      <c r="D37" s="491">
        <v>-933644.4</v>
      </c>
      <c r="E37" s="492">
        <v>-762107.18</v>
      </c>
    </row>
    <row r="38" spans="1:5" x14ac:dyDescent="0.25">
      <c r="A38" s="327"/>
      <c r="B38" s="221" t="s">
        <v>200</v>
      </c>
      <c r="C38" s="236">
        <v>0</v>
      </c>
      <c r="D38" s="236">
        <v>0</v>
      </c>
      <c r="E38" s="263">
        <v>0</v>
      </c>
    </row>
    <row r="39" spans="1:5" x14ac:dyDescent="0.25">
      <c r="A39" s="327"/>
      <c r="B39" s="221" t="s">
        <v>396</v>
      </c>
      <c r="C39" s="236">
        <v>0</v>
      </c>
      <c r="D39" s="236">
        <v>0</v>
      </c>
      <c r="E39" s="263">
        <v>0</v>
      </c>
    </row>
    <row r="40" spans="1:5" x14ac:dyDescent="0.25">
      <c r="A40" s="328"/>
      <c r="B40" s="232" t="s">
        <v>392</v>
      </c>
      <c r="C40" s="224">
        <f>C28+C36</f>
        <v>0</v>
      </c>
      <c r="D40" s="253">
        <f t="shared" ref="D40:E40" si="5">D28+D36</f>
        <v>-2623229.52</v>
      </c>
      <c r="E40" s="261">
        <f t="shared" si="5"/>
        <v>2300259.1599999997</v>
      </c>
    </row>
    <row r="41" spans="1:5" x14ac:dyDescent="0.25">
      <c r="A41" s="221" t="s">
        <v>257</v>
      </c>
      <c r="B41" s="226"/>
      <c r="C41" s="226"/>
      <c r="D41" s="226"/>
      <c r="E41" s="226"/>
    </row>
    <row r="45" spans="1:5" x14ac:dyDescent="0.25">
      <c r="B45" s="219" t="s">
        <v>39</v>
      </c>
      <c r="C45" s="339" t="s">
        <v>40</v>
      </c>
      <c r="D45" s="339"/>
      <c r="E45" s="339"/>
    </row>
    <row r="46" spans="1:5" x14ac:dyDescent="0.25">
      <c r="B46" s="219" t="s">
        <v>414</v>
      </c>
      <c r="C46" s="330" t="s">
        <v>389</v>
      </c>
      <c r="D46" s="330"/>
      <c r="E46" s="330"/>
    </row>
    <row r="47" spans="1:5" x14ac:dyDescent="0.25">
      <c r="B47" s="122"/>
      <c r="C47" s="330"/>
      <c r="D47" s="330"/>
      <c r="E47" s="330"/>
    </row>
  </sheetData>
  <mergeCells count="5">
    <mergeCell ref="A1:E1"/>
    <mergeCell ref="A2:B2"/>
    <mergeCell ref="A27:B27"/>
    <mergeCell ref="C45:E45"/>
    <mergeCell ref="C46:E4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FC74-5394-453A-9E50-3D173C75D8B5}">
  <sheetPr>
    <pageSetUpPr fitToPage="1"/>
  </sheetPr>
  <dimension ref="A1:H43"/>
  <sheetViews>
    <sheetView topLeftCell="A7" workbookViewId="0">
      <selection activeCell="J33" sqref="J33"/>
    </sheetView>
  </sheetViews>
  <sheetFormatPr baseColWidth="10" defaultRowHeight="15" x14ac:dyDescent="0.25"/>
  <cols>
    <col min="1" max="1" width="2" customWidth="1"/>
    <col min="2" max="2" width="62.42578125" customWidth="1"/>
    <col min="3" max="8" width="15.7109375" customWidth="1"/>
  </cols>
  <sheetData>
    <row r="1" spans="1:8" ht="41.25" customHeight="1" x14ac:dyDescent="0.25">
      <c r="A1" s="361" t="s">
        <v>428</v>
      </c>
      <c r="B1" s="361"/>
      <c r="C1" s="361"/>
      <c r="D1" s="361"/>
      <c r="E1" s="361"/>
      <c r="F1" s="361"/>
      <c r="G1" s="361"/>
      <c r="H1" s="362"/>
    </row>
    <row r="2" spans="1:8" x14ac:dyDescent="0.25">
      <c r="A2" s="408" t="s">
        <v>47</v>
      </c>
      <c r="B2" s="366"/>
      <c r="C2" s="361" t="s">
        <v>45</v>
      </c>
      <c r="D2" s="361"/>
      <c r="E2" s="361"/>
      <c r="F2" s="361"/>
      <c r="G2" s="361"/>
      <c r="H2" s="363" t="s">
        <v>46</v>
      </c>
    </row>
    <row r="3" spans="1:8" ht="22.5" x14ac:dyDescent="0.25">
      <c r="A3" s="409"/>
      <c r="B3" s="368"/>
      <c r="C3" s="246" t="s">
        <v>48</v>
      </c>
      <c r="D3" s="242" t="s">
        <v>49</v>
      </c>
      <c r="E3" s="242" t="s">
        <v>5</v>
      </c>
      <c r="F3" s="242" t="s">
        <v>6</v>
      </c>
      <c r="G3" s="247" t="s">
        <v>50</v>
      </c>
      <c r="H3" s="364"/>
    </row>
    <row r="4" spans="1:8" x14ac:dyDescent="0.25">
      <c r="A4" s="410"/>
      <c r="B4" s="370"/>
      <c r="C4" s="241">
        <v>1</v>
      </c>
      <c r="D4" s="241">
        <v>2</v>
      </c>
      <c r="E4" s="241" t="s">
        <v>51</v>
      </c>
      <c r="F4" s="241">
        <v>4</v>
      </c>
      <c r="G4" s="241">
        <v>5</v>
      </c>
      <c r="H4" s="241" t="s">
        <v>52</v>
      </c>
    </row>
    <row r="5" spans="1:8" x14ac:dyDescent="0.25">
      <c r="A5" s="248" t="s">
        <v>202</v>
      </c>
      <c r="B5" s="238"/>
      <c r="C5" s="244"/>
      <c r="D5" s="244"/>
      <c r="E5" s="244"/>
      <c r="F5" s="244"/>
      <c r="G5" s="244"/>
      <c r="H5" s="244"/>
    </row>
    <row r="6" spans="1:8" x14ac:dyDescent="0.25">
      <c r="A6" s="249" t="s">
        <v>203</v>
      </c>
      <c r="B6" s="245"/>
      <c r="C6" s="256">
        <f>SUM(C7:C8)</f>
        <v>6136609.2699999996</v>
      </c>
      <c r="D6" s="266">
        <f t="shared" ref="D6:H6" si="0">SUM(D7:D8)</f>
        <v>275494.21000000002</v>
      </c>
      <c r="E6" s="266">
        <f t="shared" si="0"/>
        <v>6412103.4799999995</v>
      </c>
      <c r="F6" s="266">
        <f t="shared" si="0"/>
        <v>6761563.9500000002</v>
      </c>
      <c r="G6" s="266">
        <f t="shared" si="0"/>
        <v>6392035.9500000002</v>
      </c>
      <c r="H6" s="266">
        <f t="shared" si="0"/>
        <v>-349460.47000000067</v>
      </c>
    </row>
    <row r="7" spans="1:8" x14ac:dyDescent="0.25">
      <c r="A7" s="243"/>
      <c r="B7" s="240" t="s">
        <v>204</v>
      </c>
      <c r="C7" s="257">
        <v>6136609.2699999996</v>
      </c>
      <c r="D7" s="493">
        <v>275494.21000000002</v>
      </c>
      <c r="E7" s="257">
        <f>C7+D7</f>
        <v>6412103.4799999995</v>
      </c>
      <c r="F7" s="494">
        <v>6761563.9500000002</v>
      </c>
      <c r="G7" s="494">
        <v>6392035.9500000002</v>
      </c>
      <c r="H7" s="257">
        <f>E7-F7</f>
        <v>-349460.47000000067</v>
      </c>
    </row>
    <row r="8" spans="1:8" x14ac:dyDescent="0.25">
      <c r="A8" s="243"/>
      <c r="B8" s="240" t="s">
        <v>205</v>
      </c>
      <c r="C8" s="257">
        <v>0</v>
      </c>
      <c r="D8" s="257">
        <v>0</v>
      </c>
      <c r="E8" s="257">
        <v>0</v>
      </c>
      <c r="F8" s="257">
        <v>0</v>
      </c>
      <c r="G8" s="257">
        <v>0</v>
      </c>
      <c r="H8" s="257">
        <v>0</v>
      </c>
    </row>
    <row r="9" spans="1:8" x14ac:dyDescent="0.25">
      <c r="A9" s="249" t="s">
        <v>206</v>
      </c>
      <c r="B9" s="245"/>
      <c r="C9" s="256">
        <f>SUM(C10:C17)</f>
        <v>83061780.099999994</v>
      </c>
      <c r="D9" s="266">
        <f t="shared" ref="D9:H9" si="1">SUM(D10:D17)</f>
        <v>-2447732.36</v>
      </c>
      <c r="E9" s="266">
        <f t="shared" si="1"/>
        <v>80614047.739999995</v>
      </c>
      <c r="F9" s="266">
        <f t="shared" si="1"/>
        <v>77156903.670000002</v>
      </c>
      <c r="G9" s="266">
        <f t="shared" si="1"/>
        <v>74970400.579999998</v>
      </c>
      <c r="H9" s="266">
        <f t="shared" si="1"/>
        <v>3457144.0699999966</v>
      </c>
    </row>
    <row r="10" spans="1:8" x14ac:dyDescent="0.25">
      <c r="A10" s="243"/>
      <c r="B10" s="240" t="s">
        <v>207</v>
      </c>
      <c r="C10" s="257">
        <v>75182875.109999999</v>
      </c>
      <c r="D10" s="495">
        <v>-3780845.78</v>
      </c>
      <c r="E10" s="257">
        <f>C10+D10</f>
        <v>71402029.329999998</v>
      </c>
      <c r="F10" s="496">
        <v>68386177.560000002</v>
      </c>
      <c r="G10" s="496">
        <v>66359409.619999997</v>
      </c>
      <c r="H10" s="257">
        <f t="shared" ref="H10:H12" si="2">E10-F10</f>
        <v>3015851.7699999958</v>
      </c>
    </row>
    <row r="11" spans="1:8" x14ac:dyDescent="0.25">
      <c r="A11" s="243"/>
      <c r="B11" s="240" t="s">
        <v>208</v>
      </c>
      <c r="C11" s="257">
        <v>0</v>
      </c>
      <c r="D11" s="495">
        <v>0</v>
      </c>
      <c r="E11" s="265">
        <f t="shared" ref="E11:E15" si="3">C11+D11</f>
        <v>0</v>
      </c>
      <c r="F11" s="496">
        <v>0</v>
      </c>
      <c r="G11" s="496">
        <v>0</v>
      </c>
      <c r="H11" s="257">
        <f t="shared" si="2"/>
        <v>0</v>
      </c>
    </row>
    <row r="12" spans="1:8" x14ac:dyDescent="0.25">
      <c r="A12" s="243"/>
      <c r="B12" s="240" t="s">
        <v>209</v>
      </c>
      <c r="C12" s="257">
        <v>7878904.9900000002</v>
      </c>
      <c r="D12" s="495">
        <v>1333113.42</v>
      </c>
      <c r="E12" s="265">
        <f t="shared" si="3"/>
        <v>9212018.4100000001</v>
      </c>
      <c r="F12" s="496">
        <v>8770726.1099999994</v>
      </c>
      <c r="G12" s="496">
        <v>8610990.9600000009</v>
      </c>
      <c r="H12" s="257">
        <f t="shared" si="2"/>
        <v>441292.30000000075</v>
      </c>
    </row>
    <row r="13" spans="1:8" x14ac:dyDescent="0.25">
      <c r="A13" s="243"/>
      <c r="B13" s="240" t="s">
        <v>210</v>
      </c>
      <c r="C13" s="257">
        <v>0</v>
      </c>
      <c r="D13" s="257">
        <v>0</v>
      </c>
      <c r="E13" s="265">
        <f t="shared" si="3"/>
        <v>0</v>
      </c>
      <c r="F13" s="257">
        <v>0</v>
      </c>
      <c r="G13" s="257">
        <v>0</v>
      </c>
      <c r="H13" s="257">
        <f t="shared" ref="H13:H17" si="4">E13-F13</f>
        <v>0</v>
      </c>
    </row>
    <row r="14" spans="1:8" x14ac:dyDescent="0.25">
      <c r="A14" s="243"/>
      <c r="B14" s="240" t="s">
        <v>211</v>
      </c>
      <c r="C14" s="257">
        <v>0</v>
      </c>
      <c r="D14" s="257">
        <v>0</v>
      </c>
      <c r="E14" s="265">
        <f t="shared" si="3"/>
        <v>0</v>
      </c>
      <c r="F14" s="257">
        <v>0</v>
      </c>
      <c r="G14" s="257">
        <v>0</v>
      </c>
      <c r="H14" s="257">
        <f t="shared" si="4"/>
        <v>0</v>
      </c>
    </row>
    <row r="15" spans="1:8" x14ac:dyDescent="0.25">
      <c r="A15" s="243"/>
      <c r="B15" s="240" t="s">
        <v>212</v>
      </c>
      <c r="C15" s="257">
        <v>0</v>
      </c>
      <c r="D15" s="257">
        <v>0</v>
      </c>
      <c r="E15" s="265">
        <f t="shared" si="3"/>
        <v>0</v>
      </c>
      <c r="F15" s="257">
        <v>0</v>
      </c>
      <c r="G15" s="257">
        <v>0</v>
      </c>
      <c r="H15" s="257">
        <f t="shared" si="4"/>
        <v>0</v>
      </c>
    </row>
    <row r="16" spans="1:8" x14ac:dyDescent="0.25">
      <c r="A16" s="243"/>
      <c r="B16" s="240" t="s">
        <v>213</v>
      </c>
      <c r="C16" s="257">
        <v>0</v>
      </c>
      <c r="D16" s="257">
        <v>0</v>
      </c>
      <c r="E16" s="257">
        <v>0</v>
      </c>
      <c r="F16" s="257">
        <v>0</v>
      </c>
      <c r="G16" s="257">
        <v>0</v>
      </c>
      <c r="H16" s="257">
        <f t="shared" si="4"/>
        <v>0</v>
      </c>
    </row>
    <row r="17" spans="1:8" x14ac:dyDescent="0.25">
      <c r="A17" s="243"/>
      <c r="B17" s="240" t="s">
        <v>214</v>
      </c>
      <c r="C17" s="257">
        <v>0</v>
      </c>
      <c r="D17" s="257">
        <v>0</v>
      </c>
      <c r="E17" s="257">
        <v>0</v>
      </c>
      <c r="F17" s="257">
        <v>0</v>
      </c>
      <c r="G17" s="257">
        <v>0</v>
      </c>
      <c r="H17" s="257">
        <f t="shared" si="4"/>
        <v>0</v>
      </c>
    </row>
    <row r="18" spans="1:8" x14ac:dyDescent="0.25">
      <c r="A18" s="249" t="s">
        <v>215</v>
      </c>
      <c r="B18" s="245"/>
      <c r="C18" s="256">
        <f>SUM(C19:C20)</f>
        <v>29489117.629999999</v>
      </c>
      <c r="D18" s="266">
        <f t="shared" ref="D18:H18" si="5">SUM(D19:D20)</f>
        <v>13181030.619999999</v>
      </c>
      <c r="E18" s="266">
        <f t="shared" si="5"/>
        <v>42670148.25</v>
      </c>
      <c r="F18" s="266">
        <f t="shared" si="5"/>
        <v>43508697.800000004</v>
      </c>
      <c r="G18" s="266">
        <f t="shared" si="5"/>
        <v>41141240.210000001</v>
      </c>
      <c r="H18" s="266">
        <f t="shared" si="5"/>
        <v>-838549.55000000307</v>
      </c>
    </row>
    <row r="19" spans="1:8" x14ac:dyDescent="0.25">
      <c r="A19" s="243"/>
      <c r="B19" s="240" t="s">
        <v>216</v>
      </c>
      <c r="C19" s="257">
        <v>28213714.949999999</v>
      </c>
      <c r="D19" s="497">
        <v>13186030.619999999</v>
      </c>
      <c r="E19" s="257">
        <f>C19+D19</f>
        <v>41399745.57</v>
      </c>
      <c r="F19" s="498">
        <v>42258058.520000003</v>
      </c>
      <c r="G19" s="498">
        <v>39890600.93</v>
      </c>
      <c r="H19" s="257">
        <f t="shared" ref="H19:H20" si="6">E19-F19</f>
        <v>-858312.95000000298</v>
      </c>
    </row>
    <row r="20" spans="1:8" x14ac:dyDescent="0.25">
      <c r="A20" s="243"/>
      <c r="B20" s="240" t="s">
        <v>217</v>
      </c>
      <c r="C20" s="257">
        <v>1275402.68</v>
      </c>
      <c r="D20" s="497">
        <v>-5000</v>
      </c>
      <c r="E20" s="265">
        <f t="shared" ref="E20:E21" si="7">C20+D20</f>
        <v>1270402.68</v>
      </c>
      <c r="F20" s="498">
        <v>1250639.28</v>
      </c>
      <c r="G20" s="498">
        <v>1250639.28</v>
      </c>
      <c r="H20" s="257">
        <f t="shared" si="6"/>
        <v>19763.399999999907</v>
      </c>
    </row>
    <row r="21" spans="1:8" x14ac:dyDescent="0.25">
      <c r="A21" s="243"/>
      <c r="B21" s="240" t="s">
        <v>218</v>
      </c>
      <c r="C21" s="257">
        <v>0</v>
      </c>
      <c r="D21" s="257">
        <v>0</v>
      </c>
      <c r="E21" s="265">
        <f t="shared" si="7"/>
        <v>0</v>
      </c>
      <c r="F21" s="257">
        <v>0</v>
      </c>
      <c r="G21" s="257">
        <v>0</v>
      </c>
      <c r="H21" s="257">
        <v>0</v>
      </c>
    </row>
    <row r="22" spans="1:8" x14ac:dyDescent="0.25">
      <c r="A22" s="249" t="s">
        <v>219</v>
      </c>
      <c r="B22" s="245"/>
      <c r="C22" s="256">
        <v>0</v>
      </c>
      <c r="D22" s="256">
        <v>0</v>
      </c>
      <c r="E22" s="256">
        <v>0</v>
      </c>
      <c r="F22" s="256">
        <v>0</v>
      </c>
      <c r="G22" s="256">
        <v>0</v>
      </c>
      <c r="H22" s="256">
        <v>0</v>
      </c>
    </row>
    <row r="23" spans="1:8" x14ac:dyDescent="0.25">
      <c r="A23" s="243"/>
      <c r="B23" s="240" t="s">
        <v>220</v>
      </c>
      <c r="C23" s="257">
        <v>0</v>
      </c>
      <c r="D23" s="257">
        <v>0</v>
      </c>
      <c r="E23" s="257">
        <v>0</v>
      </c>
      <c r="F23" s="257">
        <v>0</v>
      </c>
      <c r="G23" s="257">
        <v>0</v>
      </c>
      <c r="H23" s="257">
        <v>0</v>
      </c>
    </row>
    <row r="24" spans="1:8" x14ac:dyDescent="0.25">
      <c r="A24" s="243"/>
      <c r="B24" s="240" t="s">
        <v>221</v>
      </c>
      <c r="C24" s="257">
        <v>0</v>
      </c>
      <c r="D24" s="257">
        <v>0</v>
      </c>
      <c r="E24" s="257">
        <v>0</v>
      </c>
      <c r="F24" s="257">
        <v>0</v>
      </c>
      <c r="G24" s="257">
        <v>0</v>
      </c>
      <c r="H24" s="257">
        <v>0</v>
      </c>
    </row>
    <row r="25" spans="1:8" x14ac:dyDescent="0.25">
      <c r="A25" s="249" t="s">
        <v>222</v>
      </c>
      <c r="B25" s="245"/>
      <c r="C25" s="256">
        <v>0</v>
      </c>
      <c r="D25" s="256">
        <v>0</v>
      </c>
      <c r="E25" s="256">
        <v>0</v>
      </c>
      <c r="F25" s="256">
        <v>0</v>
      </c>
      <c r="G25" s="256">
        <v>0</v>
      </c>
      <c r="H25" s="256">
        <v>0</v>
      </c>
    </row>
    <row r="26" spans="1:8" x14ac:dyDescent="0.25">
      <c r="A26" s="243"/>
      <c r="B26" s="240" t="s">
        <v>223</v>
      </c>
      <c r="C26" s="257">
        <v>0</v>
      </c>
      <c r="D26" s="257">
        <v>0</v>
      </c>
      <c r="E26" s="257">
        <v>0</v>
      </c>
      <c r="F26" s="257">
        <v>0</v>
      </c>
      <c r="G26" s="257">
        <v>0</v>
      </c>
      <c r="H26" s="257">
        <v>0</v>
      </c>
    </row>
    <row r="27" spans="1:8" x14ac:dyDescent="0.25">
      <c r="A27" s="243"/>
      <c r="B27" s="240" t="s">
        <v>224</v>
      </c>
      <c r="C27" s="257">
        <v>0</v>
      </c>
      <c r="D27" s="257">
        <v>0</v>
      </c>
      <c r="E27" s="257">
        <v>0</v>
      </c>
      <c r="F27" s="257">
        <v>0</v>
      </c>
      <c r="G27" s="257">
        <v>0</v>
      </c>
      <c r="H27" s="257">
        <v>0</v>
      </c>
    </row>
    <row r="28" spans="1:8" x14ac:dyDescent="0.25">
      <c r="A28" s="243"/>
      <c r="B28" s="240" t="s">
        <v>225</v>
      </c>
      <c r="C28" s="257">
        <v>0</v>
      </c>
      <c r="D28" s="257">
        <v>0</v>
      </c>
      <c r="E28" s="257">
        <v>0</v>
      </c>
      <c r="F28" s="257">
        <v>0</v>
      </c>
      <c r="G28" s="257">
        <v>0</v>
      </c>
      <c r="H28" s="257">
        <v>0</v>
      </c>
    </row>
    <row r="29" spans="1:8" x14ac:dyDescent="0.25">
      <c r="A29" s="243"/>
      <c r="B29" s="240" t="s">
        <v>226</v>
      </c>
      <c r="C29" s="257">
        <v>0</v>
      </c>
      <c r="D29" s="257">
        <v>0</v>
      </c>
      <c r="E29" s="257">
        <v>0</v>
      </c>
      <c r="F29" s="257">
        <v>0</v>
      </c>
      <c r="G29" s="257">
        <v>0</v>
      </c>
      <c r="H29" s="257">
        <v>0</v>
      </c>
    </row>
    <row r="30" spans="1:8" x14ac:dyDescent="0.25">
      <c r="A30" s="249" t="s">
        <v>397</v>
      </c>
      <c r="B30" s="245"/>
      <c r="C30" s="256">
        <v>0</v>
      </c>
      <c r="D30" s="256">
        <v>0</v>
      </c>
      <c r="E30" s="256">
        <v>0</v>
      </c>
      <c r="F30" s="256">
        <v>0</v>
      </c>
      <c r="G30" s="256">
        <v>0</v>
      </c>
      <c r="H30" s="256">
        <v>0</v>
      </c>
    </row>
    <row r="31" spans="1:8" x14ac:dyDescent="0.25">
      <c r="A31" s="243"/>
      <c r="B31" s="240" t="s">
        <v>227</v>
      </c>
      <c r="C31" s="257">
        <v>0</v>
      </c>
      <c r="D31" s="257">
        <v>0</v>
      </c>
      <c r="E31" s="257">
        <v>0</v>
      </c>
      <c r="F31" s="257">
        <v>0</v>
      </c>
      <c r="G31" s="257">
        <v>0</v>
      </c>
      <c r="H31" s="257">
        <v>0</v>
      </c>
    </row>
    <row r="32" spans="1:8" x14ac:dyDescent="0.25">
      <c r="A32" s="245" t="s">
        <v>398</v>
      </c>
      <c r="B32" s="240"/>
      <c r="C32" s="256">
        <v>0</v>
      </c>
      <c r="D32" s="256">
        <v>0</v>
      </c>
      <c r="E32" s="256">
        <v>0</v>
      </c>
      <c r="F32" s="256">
        <v>0</v>
      </c>
      <c r="G32" s="256">
        <v>0</v>
      </c>
      <c r="H32" s="256">
        <v>0</v>
      </c>
    </row>
    <row r="33" spans="1:8" x14ac:dyDescent="0.25">
      <c r="A33" s="245" t="s">
        <v>399</v>
      </c>
      <c r="B33" s="240"/>
      <c r="C33" s="256">
        <v>0</v>
      </c>
      <c r="D33" s="256">
        <v>0</v>
      </c>
      <c r="E33" s="256">
        <v>0</v>
      </c>
      <c r="F33" s="256">
        <v>0</v>
      </c>
      <c r="G33" s="256">
        <v>0</v>
      </c>
      <c r="H33" s="256">
        <v>0</v>
      </c>
    </row>
    <row r="34" spans="1:8" x14ac:dyDescent="0.25">
      <c r="A34" s="245" t="s">
        <v>174</v>
      </c>
      <c r="B34" s="240"/>
      <c r="C34" s="256">
        <v>0</v>
      </c>
      <c r="D34" s="256">
        <v>0</v>
      </c>
      <c r="E34" s="256">
        <v>0</v>
      </c>
      <c r="F34" s="256">
        <v>0</v>
      </c>
      <c r="G34" s="256">
        <v>0</v>
      </c>
      <c r="H34" s="256">
        <v>0</v>
      </c>
    </row>
    <row r="35" spans="1:8" x14ac:dyDescent="0.25">
      <c r="A35" s="411" t="s">
        <v>125</v>
      </c>
      <c r="B35" s="412"/>
      <c r="C35" s="250">
        <f>C6+C9+C18+C22+C25+C30+C32+C33+C34</f>
        <v>118687506.99999999</v>
      </c>
      <c r="D35" s="250">
        <f t="shared" ref="D35:H35" si="8">D6+D9+D18+D22+D25+D30+D32+D33+D34</f>
        <v>11008792.469999999</v>
      </c>
      <c r="E35" s="250">
        <f>E6+E9+E18+E22+E25+E30+E32+E33+E34</f>
        <v>129696299.47</v>
      </c>
      <c r="F35" s="250">
        <f t="shared" si="8"/>
        <v>127427165.42000002</v>
      </c>
      <c r="G35" s="250">
        <f t="shared" si="8"/>
        <v>122503676.74000001</v>
      </c>
      <c r="H35" s="250">
        <f t="shared" si="8"/>
        <v>2269134.0499999928</v>
      </c>
    </row>
    <row r="36" spans="1:8" x14ac:dyDescent="0.25">
      <c r="A36" s="239" t="s">
        <v>400</v>
      </c>
      <c r="B36" s="238"/>
      <c r="C36" s="238"/>
      <c r="D36" s="238"/>
      <c r="E36" s="238"/>
      <c r="F36" s="238"/>
      <c r="G36" s="238"/>
      <c r="H36" s="238"/>
    </row>
    <row r="41" spans="1:8" x14ac:dyDescent="0.25">
      <c r="B41" s="219" t="s">
        <v>39</v>
      </c>
      <c r="C41" s="123"/>
      <c r="D41" s="123"/>
      <c r="E41" s="123"/>
      <c r="F41" s="339" t="s">
        <v>40</v>
      </c>
      <c r="G41" s="339"/>
      <c r="H41" s="339"/>
    </row>
    <row r="42" spans="1:8" x14ac:dyDescent="0.25">
      <c r="B42" s="219" t="s">
        <v>414</v>
      </c>
      <c r="C42" s="123"/>
      <c r="D42" s="123"/>
      <c r="E42" s="123"/>
      <c r="F42" s="330" t="s">
        <v>389</v>
      </c>
      <c r="G42" s="330"/>
      <c r="H42" s="330"/>
    </row>
    <row r="43" spans="1:8" x14ac:dyDescent="0.25">
      <c r="B43" s="123"/>
      <c r="C43" s="123"/>
      <c r="D43" s="123"/>
      <c r="E43" s="123"/>
      <c r="F43" s="330"/>
      <c r="G43" s="330"/>
      <c r="H43" s="330"/>
    </row>
  </sheetData>
  <protectedRanges>
    <protectedRange sqref="B41:H43" name="Rango1"/>
  </protectedRanges>
  <mergeCells count="7">
    <mergeCell ref="A1:H1"/>
    <mergeCell ref="A2:B4"/>
    <mergeCell ref="F41:H41"/>
    <mergeCell ref="F42:H43"/>
    <mergeCell ref="A35:B35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8AC4-295D-4EB1-A081-28AF9DEA6820}">
  <sheetPr>
    <pageSetUpPr fitToPage="1"/>
  </sheetPr>
  <dimension ref="A1:M48"/>
  <sheetViews>
    <sheetView topLeftCell="A19" workbookViewId="0">
      <selection activeCell="N47" sqref="N47"/>
    </sheetView>
  </sheetViews>
  <sheetFormatPr baseColWidth="10" defaultRowHeight="15" x14ac:dyDescent="0.25"/>
  <cols>
    <col min="1" max="1" width="1.570312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13" width="11.7109375" customWidth="1"/>
  </cols>
  <sheetData>
    <row r="1" spans="1:13" ht="42.75" customHeight="1" x14ac:dyDescent="0.25">
      <c r="A1" s="274"/>
      <c r="B1" s="428" t="s">
        <v>416</v>
      </c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30"/>
    </row>
    <row r="2" spans="1:13" ht="15.75" customHeight="1" x14ac:dyDescent="0.25">
      <c r="A2" s="274"/>
      <c r="B2" s="431" t="s">
        <v>260</v>
      </c>
      <c r="C2" s="432"/>
      <c r="D2" s="436" t="s">
        <v>261</v>
      </c>
      <c r="E2" s="439" t="s">
        <v>262</v>
      </c>
      <c r="F2" s="436" t="s">
        <v>263</v>
      </c>
      <c r="G2" s="440" t="s">
        <v>264</v>
      </c>
      <c r="H2" s="440"/>
      <c r="I2" s="440"/>
      <c r="J2" s="440"/>
      <c r="K2" s="440"/>
      <c r="L2" s="440"/>
      <c r="M2" s="441"/>
    </row>
    <row r="3" spans="1:13" ht="23.25" customHeight="1" x14ac:dyDescent="0.25">
      <c r="A3" s="274"/>
      <c r="B3" s="423"/>
      <c r="C3" s="433"/>
      <c r="D3" s="437"/>
      <c r="E3" s="439"/>
      <c r="F3" s="437"/>
      <c r="G3" s="422" t="s">
        <v>265</v>
      </c>
      <c r="H3" s="425" t="s">
        <v>266</v>
      </c>
      <c r="I3" s="442" t="s">
        <v>267</v>
      </c>
      <c r="J3" s="442" t="s">
        <v>268</v>
      </c>
      <c r="K3" s="442" t="s">
        <v>269</v>
      </c>
      <c r="L3" s="449" t="s">
        <v>270</v>
      </c>
      <c r="M3" s="450"/>
    </row>
    <row r="4" spans="1:13" ht="15" customHeight="1" x14ac:dyDescent="0.25">
      <c r="A4" s="274"/>
      <c r="B4" s="423"/>
      <c r="C4" s="433"/>
      <c r="D4" s="437"/>
      <c r="E4" s="439"/>
      <c r="F4" s="437"/>
      <c r="G4" s="423"/>
      <c r="H4" s="426"/>
      <c r="I4" s="443"/>
      <c r="J4" s="443"/>
      <c r="K4" s="447"/>
      <c r="L4" s="427" t="s">
        <v>271</v>
      </c>
      <c r="M4" s="417" t="s">
        <v>272</v>
      </c>
    </row>
    <row r="5" spans="1:13" x14ac:dyDescent="0.25">
      <c r="A5" s="274"/>
      <c r="B5" s="434"/>
      <c r="C5" s="435"/>
      <c r="D5" s="438"/>
      <c r="E5" s="439"/>
      <c r="F5" s="438"/>
      <c r="G5" s="424"/>
      <c r="H5" s="427"/>
      <c r="I5" s="444"/>
      <c r="J5" s="444"/>
      <c r="K5" s="448"/>
      <c r="L5" s="451"/>
      <c r="M5" s="418"/>
    </row>
    <row r="6" spans="1:13" ht="15" customHeight="1" x14ac:dyDescent="0.25">
      <c r="A6" s="274"/>
      <c r="B6" s="419" t="s">
        <v>273</v>
      </c>
      <c r="C6" s="420"/>
      <c r="D6" s="420"/>
      <c r="E6" s="293"/>
      <c r="F6" s="294"/>
      <c r="G6" s="295"/>
      <c r="H6" s="295"/>
      <c r="I6" s="295"/>
      <c r="J6" s="421"/>
      <c r="K6" s="421"/>
      <c r="L6" s="295"/>
      <c r="M6" s="296"/>
    </row>
    <row r="7" spans="1:13" ht="15" customHeight="1" x14ac:dyDescent="0.25">
      <c r="A7" s="274"/>
      <c r="B7" s="297"/>
      <c r="C7" s="414" t="s">
        <v>274</v>
      </c>
      <c r="D7" s="414"/>
      <c r="E7" s="293"/>
      <c r="F7" s="298"/>
      <c r="G7" s="299"/>
      <c r="H7" s="299"/>
      <c r="I7" s="299"/>
      <c r="J7" s="299"/>
      <c r="K7" s="299"/>
      <c r="L7" s="299"/>
      <c r="M7" s="300"/>
    </row>
    <row r="8" spans="1:13" x14ac:dyDescent="0.25">
      <c r="A8" s="274"/>
      <c r="B8" s="297"/>
      <c r="C8" s="294"/>
      <c r="D8" s="294"/>
      <c r="E8" s="301"/>
      <c r="F8" s="302"/>
      <c r="G8" s="303"/>
      <c r="H8" s="303"/>
      <c r="I8" s="303"/>
      <c r="J8" s="303"/>
      <c r="K8" s="303"/>
      <c r="L8" s="299"/>
      <c r="M8" s="300"/>
    </row>
    <row r="9" spans="1:13" s="267" customFormat="1" ht="23.25" x14ac:dyDescent="0.25">
      <c r="A9" s="274"/>
      <c r="B9" s="304" t="s">
        <v>279</v>
      </c>
      <c r="C9" s="305"/>
      <c r="D9" s="306" t="s">
        <v>280</v>
      </c>
      <c r="E9" s="301">
        <v>5110</v>
      </c>
      <c r="F9" s="302" t="s">
        <v>404</v>
      </c>
      <c r="G9" s="307">
        <v>0</v>
      </c>
      <c r="H9" s="308">
        <v>0</v>
      </c>
      <c r="I9" s="499">
        <v>125280</v>
      </c>
      <c r="J9" s="499">
        <v>0</v>
      </c>
      <c r="K9" s="499">
        <v>0</v>
      </c>
      <c r="L9" s="500">
        <v>0</v>
      </c>
      <c r="M9" s="501">
        <v>0</v>
      </c>
    </row>
    <row r="10" spans="1:13" s="267" customFormat="1" x14ac:dyDescent="0.25">
      <c r="A10" s="274"/>
      <c r="B10" s="304"/>
      <c r="C10" s="305"/>
      <c r="D10" s="306"/>
      <c r="E10" s="301">
        <v>5190</v>
      </c>
      <c r="F10" s="302" t="s">
        <v>410</v>
      </c>
      <c r="G10" s="307">
        <v>0</v>
      </c>
      <c r="H10" s="308">
        <v>0</v>
      </c>
      <c r="I10" s="499">
        <v>65870</v>
      </c>
      <c r="J10" s="499">
        <v>131740</v>
      </c>
      <c r="K10" s="499">
        <v>65870</v>
      </c>
      <c r="L10" s="500">
        <v>0</v>
      </c>
      <c r="M10" s="501">
        <v>1</v>
      </c>
    </row>
    <row r="11" spans="1:13" s="268" customFormat="1" ht="22.5" x14ac:dyDescent="0.25">
      <c r="A11" s="274"/>
      <c r="B11" s="304"/>
      <c r="C11" s="305"/>
      <c r="D11" s="306"/>
      <c r="E11" s="301">
        <v>5660</v>
      </c>
      <c r="F11" s="302" t="s">
        <v>405</v>
      </c>
      <c r="G11" s="307">
        <v>0</v>
      </c>
      <c r="H11" s="308">
        <v>0</v>
      </c>
      <c r="I11" s="499">
        <v>5844.65</v>
      </c>
      <c r="J11" s="499">
        <v>11689.3</v>
      </c>
      <c r="K11" s="499">
        <v>5844.65</v>
      </c>
      <c r="L11" s="500">
        <v>0</v>
      </c>
      <c r="M11" s="501">
        <v>1</v>
      </c>
    </row>
    <row r="12" spans="1:13" s="268" customFormat="1" ht="22.5" x14ac:dyDescent="0.25">
      <c r="A12" s="274"/>
      <c r="B12" s="304" t="s">
        <v>246</v>
      </c>
      <c r="C12" s="305"/>
      <c r="D12" s="306" t="s">
        <v>249</v>
      </c>
      <c r="E12" s="301">
        <v>5150</v>
      </c>
      <c r="F12" s="302" t="s">
        <v>411</v>
      </c>
      <c r="G12" s="307">
        <v>0</v>
      </c>
      <c r="H12" s="308">
        <v>0</v>
      </c>
      <c r="I12" s="499">
        <v>1000813.8</v>
      </c>
      <c r="J12" s="499">
        <v>1553997.6</v>
      </c>
      <c r="K12" s="499">
        <v>776998.8</v>
      </c>
      <c r="L12" s="500">
        <v>0</v>
      </c>
      <c r="M12" s="501">
        <v>0.77636699254146979</v>
      </c>
    </row>
    <row r="13" spans="1:13" s="268" customFormat="1" x14ac:dyDescent="0.25">
      <c r="A13" s="274"/>
      <c r="B13" s="304"/>
      <c r="C13" s="305"/>
      <c r="D13" s="306"/>
      <c r="E13" s="301">
        <v>5610</v>
      </c>
      <c r="F13" s="302" t="s">
        <v>401</v>
      </c>
      <c r="G13" s="307">
        <v>60000</v>
      </c>
      <c r="H13" s="308">
        <v>60000</v>
      </c>
      <c r="I13" s="499">
        <v>0</v>
      </c>
      <c r="J13" s="499">
        <v>0</v>
      </c>
      <c r="K13" s="499">
        <v>0</v>
      </c>
      <c r="L13" s="500">
        <v>0</v>
      </c>
      <c r="M13" s="501">
        <v>0</v>
      </c>
    </row>
    <row r="14" spans="1:13" s="268" customFormat="1" ht="22.5" x14ac:dyDescent="0.25">
      <c r="A14" s="274"/>
      <c r="B14" s="304"/>
      <c r="C14" s="305"/>
      <c r="D14" s="306"/>
      <c r="E14" s="301">
        <v>5640</v>
      </c>
      <c r="F14" s="302" t="s">
        <v>406</v>
      </c>
      <c r="G14" s="307">
        <v>0</v>
      </c>
      <c r="H14" s="308">
        <v>0</v>
      </c>
      <c r="I14" s="499">
        <v>357500</v>
      </c>
      <c r="J14" s="499">
        <v>0</v>
      </c>
      <c r="K14" s="499">
        <v>0</v>
      </c>
      <c r="L14" s="500">
        <v>0</v>
      </c>
      <c r="M14" s="501">
        <v>0</v>
      </c>
    </row>
    <row r="15" spans="1:13" s="268" customFormat="1" x14ac:dyDescent="0.25">
      <c r="A15" s="274"/>
      <c r="B15" s="304"/>
      <c r="C15" s="305"/>
      <c r="D15" s="306"/>
      <c r="E15" s="301">
        <v>5670</v>
      </c>
      <c r="F15" s="302" t="s">
        <v>281</v>
      </c>
      <c r="G15" s="307">
        <v>0</v>
      </c>
      <c r="H15" s="308">
        <v>0</v>
      </c>
      <c r="I15" s="499">
        <v>80000</v>
      </c>
      <c r="J15" s="499">
        <v>137719.01999999999</v>
      </c>
      <c r="K15" s="499">
        <v>68859.509999999995</v>
      </c>
      <c r="L15" s="500">
        <v>0</v>
      </c>
      <c r="M15" s="501">
        <v>0.86074387499999994</v>
      </c>
    </row>
    <row r="16" spans="1:13" s="268" customFormat="1" ht="23.25" x14ac:dyDescent="0.25">
      <c r="A16" s="274"/>
      <c r="B16" s="304" t="s">
        <v>247</v>
      </c>
      <c r="C16" s="305"/>
      <c r="D16" s="306" t="s">
        <v>250</v>
      </c>
      <c r="E16" s="301">
        <v>5110</v>
      </c>
      <c r="F16" s="302" t="s">
        <v>404</v>
      </c>
      <c r="G16" s="307">
        <v>0</v>
      </c>
      <c r="H16" s="308">
        <v>0</v>
      </c>
      <c r="I16" s="499">
        <v>0</v>
      </c>
      <c r="J16" s="499">
        <v>0</v>
      </c>
      <c r="K16" s="499">
        <v>0</v>
      </c>
      <c r="L16" s="500">
        <v>0</v>
      </c>
      <c r="M16" s="501">
        <v>0</v>
      </c>
    </row>
    <row r="17" spans="1:13" s="268" customFormat="1" x14ac:dyDescent="0.25">
      <c r="A17" s="274"/>
      <c r="B17" s="304"/>
      <c r="C17" s="305"/>
      <c r="D17" s="306"/>
      <c r="E17" s="301">
        <v>5190</v>
      </c>
      <c r="F17" s="302" t="s">
        <v>410</v>
      </c>
      <c r="G17" s="307">
        <v>0</v>
      </c>
      <c r="H17" s="308">
        <v>0</v>
      </c>
      <c r="I17" s="499">
        <v>5942.68</v>
      </c>
      <c r="J17" s="499">
        <v>11885.36</v>
      </c>
      <c r="K17" s="499">
        <v>5942.68</v>
      </c>
      <c r="L17" s="500">
        <v>0</v>
      </c>
      <c r="M17" s="501">
        <v>1</v>
      </c>
    </row>
    <row r="18" spans="1:13" s="268" customFormat="1" ht="23.25" x14ac:dyDescent="0.25">
      <c r="A18" s="274"/>
      <c r="B18" s="304" t="s">
        <v>258</v>
      </c>
      <c r="C18" s="305"/>
      <c r="D18" s="306" t="s">
        <v>259</v>
      </c>
      <c r="E18" s="301">
        <v>5670</v>
      </c>
      <c r="F18" s="302" t="s">
        <v>281</v>
      </c>
      <c r="G18" s="307">
        <v>0</v>
      </c>
      <c r="H18" s="308">
        <v>0</v>
      </c>
      <c r="I18" s="499">
        <v>9400</v>
      </c>
      <c r="J18" s="499">
        <v>18800</v>
      </c>
      <c r="K18" s="499">
        <v>9400</v>
      </c>
      <c r="L18" s="500">
        <v>0</v>
      </c>
      <c r="M18" s="501">
        <v>1</v>
      </c>
    </row>
    <row r="19" spans="1:13" s="268" customFormat="1" x14ac:dyDescent="0.25">
      <c r="A19" s="274"/>
      <c r="B19" s="304" t="s">
        <v>402</v>
      </c>
      <c r="C19" s="305"/>
      <c r="D19" s="306" t="s">
        <v>403</v>
      </c>
      <c r="E19" s="301">
        <v>5110</v>
      </c>
      <c r="F19" s="302" t="s">
        <v>404</v>
      </c>
      <c r="G19" s="307">
        <v>0</v>
      </c>
      <c r="H19" s="308">
        <v>0</v>
      </c>
      <c r="I19" s="499">
        <v>22258.73</v>
      </c>
      <c r="J19" s="499">
        <v>44517.46</v>
      </c>
      <c r="K19" s="499">
        <v>22258.73</v>
      </c>
      <c r="L19" s="500">
        <v>0</v>
      </c>
      <c r="M19" s="501">
        <v>1</v>
      </c>
    </row>
    <row r="20" spans="1:13" s="268" customFormat="1" x14ac:dyDescent="0.25">
      <c r="A20" s="274"/>
      <c r="B20" s="304"/>
      <c r="C20" s="305"/>
      <c r="D20" s="306"/>
      <c r="E20" s="301">
        <v>5670</v>
      </c>
      <c r="F20" s="302" t="s">
        <v>281</v>
      </c>
      <c r="G20" s="307">
        <v>0</v>
      </c>
      <c r="H20" s="308">
        <v>0</v>
      </c>
      <c r="I20" s="499">
        <v>33000</v>
      </c>
      <c r="J20" s="499">
        <v>66000</v>
      </c>
      <c r="K20" s="499">
        <v>33000</v>
      </c>
      <c r="L20" s="500">
        <v>0</v>
      </c>
      <c r="M20" s="501">
        <v>1</v>
      </c>
    </row>
    <row r="21" spans="1:13" s="268" customFormat="1" ht="23.25" x14ac:dyDescent="0.25">
      <c r="A21" s="274"/>
      <c r="B21" s="304" t="s">
        <v>318</v>
      </c>
      <c r="C21" s="305"/>
      <c r="D21" s="306" t="s">
        <v>319</v>
      </c>
      <c r="E21" s="301">
        <v>5230</v>
      </c>
      <c r="F21" s="302" t="s">
        <v>407</v>
      </c>
      <c r="G21" s="307">
        <v>0</v>
      </c>
      <c r="H21" s="308">
        <v>0</v>
      </c>
      <c r="I21" s="499">
        <v>19890</v>
      </c>
      <c r="J21" s="499">
        <v>39780</v>
      </c>
      <c r="K21" s="499">
        <v>19890</v>
      </c>
      <c r="L21" s="500">
        <v>0</v>
      </c>
      <c r="M21" s="501">
        <v>1</v>
      </c>
    </row>
    <row r="22" spans="1:13" s="268" customFormat="1" x14ac:dyDescent="0.25">
      <c r="A22" s="274"/>
      <c r="B22" s="304"/>
      <c r="C22" s="305"/>
      <c r="D22" s="306"/>
      <c r="E22" s="301">
        <v>5410</v>
      </c>
      <c r="F22" s="302" t="s">
        <v>412</v>
      </c>
      <c r="G22" s="307">
        <v>0</v>
      </c>
      <c r="H22" s="308">
        <v>0</v>
      </c>
      <c r="I22" s="499">
        <v>1187100</v>
      </c>
      <c r="J22" s="499">
        <v>2374200</v>
      </c>
      <c r="K22" s="499">
        <v>1187100</v>
      </c>
      <c r="L22" s="500">
        <v>0</v>
      </c>
      <c r="M22" s="501">
        <v>1</v>
      </c>
    </row>
    <row r="23" spans="1:13" s="268" customFormat="1" x14ac:dyDescent="0.25">
      <c r="A23" s="274"/>
      <c r="B23" s="304" t="s">
        <v>248</v>
      </c>
      <c r="C23" s="305"/>
      <c r="D23" s="306" t="s">
        <v>251</v>
      </c>
      <c r="E23" s="301">
        <v>5110</v>
      </c>
      <c r="F23" s="302" t="s">
        <v>404</v>
      </c>
      <c r="G23" s="307">
        <v>0</v>
      </c>
      <c r="H23" s="308">
        <v>0</v>
      </c>
      <c r="I23" s="499">
        <v>6078.4</v>
      </c>
      <c r="J23" s="499">
        <v>0</v>
      </c>
      <c r="K23" s="499">
        <v>0</v>
      </c>
      <c r="L23" s="500">
        <v>0</v>
      </c>
      <c r="M23" s="501">
        <v>0</v>
      </c>
    </row>
    <row r="24" spans="1:13" s="268" customFormat="1" ht="22.5" x14ac:dyDescent="0.25">
      <c r="A24" s="274"/>
      <c r="B24" s="304"/>
      <c r="C24" s="305"/>
      <c r="D24" s="306"/>
      <c r="E24" s="301">
        <v>5150</v>
      </c>
      <c r="F24" s="302" t="s">
        <v>411</v>
      </c>
      <c r="G24" s="307">
        <v>0</v>
      </c>
      <c r="H24" s="308">
        <v>0</v>
      </c>
      <c r="I24" s="499">
        <v>21866</v>
      </c>
      <c r="J24" s="499">
        <v>43732</v>
      </c>
      <c r="K24" s="499">
        <v>21866</v>
      </c>
      <c r="L24" s="500">
        <v>0</v>
      </c>
      <c r="M24" s="501">
        <v>1</v>
      </c>
    </row>
    <row r="25" spans="1:13" s="268" customFormat="1" x14ac:dyDescent="0.25">
      <c r="A25" s="274"/>
      <c r="B25" s="304"/>
      <c r="C25" s="305"/>
      <c r="D25" s="306"/>
      <c r="E25" s="301">
        <v>5190</v>
      </c>
      <c r="F25" s="302" t="s">
        <v>410</v>
      </c>
      <c r="G25" s="307">
        <v>0</v>
      </c>
      <c r="H25" s="308">
        <v>0</v>
      </c>
      <c r="I25" s="499">
        <v>36192</v>
      </c>
      <c r="J25" s="499">
        <v>72384</v>
      </c>
      <c r="K25" s="499">
        <v>36192</v>
      </c>
      <c r="L25" s="500">
        <v>0</v>
      </c>
      <c r="M25" s="501">
        <v>1</v>
      </c>
    </row>
    <row r="26" spans="1:13" s="268" customFormat="1" ht="22.5" x14ac:dyDescent="0.25">
      <c r="A26" s="274"/>
      <c r="B26" s="304"/>
      <c r="C26" s="305"/>
      <c r="D26" s="306"/>
      <c r="E26" s="301">
        <v>5660</v>
      </c>
      <c r="F26" s="302" t="s">
        <v>405</v>
      </c>
      <c r="G26" s="307">
        <v>0</v>
      </c>
      <c r="H26" s="308">
        <v>0</v>
      </c>
      <c r="I26" s="499">
        <v>1580</v>
      </c>
      <c r="J26" s="499">
        <v>3160</v>
      </c>
      <c r="K26" s="499">
        <v>1580</v>
      </c>
      <c r="L26" s="500">
        <v>0</v>
      </c>
      <c r="M26" s="501">
        <v>1</v>
      </c>
    </row>
    <row r="27" spans="1:13" s="267" customFormat="1" ht="23.25" x14ac:dyDescent="0.25">
      <c r="A27" s="274"/>
      <c r="B27" s="304" t="s">
        <v>380</v>
      </c>
      <c r="C27" s="305"/>
      <c r="D27" s="306" t="s">
        <v>381</v>
      </c>
      <c r="E27" s="301">
        <v>5150</v>
      </c>
      <c r="F27" s="302" t="s">
        <v>411</v>
      </c>
      <c r="G27" s="307">
        <v>0</v>
      </c>
      <c r="H27" s="308">
        <v>0</v>
      </c>
      <c r="I27" s="499">
        <v>42920</v>
      </c>
      <c r="J27" s="499">
        <v>85840</v>
      </c>
      <c r="K27" s="499">
        <v>42920</v>
      </c>
      <c r="L27" s="500">
        <v>0</v>
      </c>
      <c r="M27" s="501">
        <v>1</v>
      </c>
    </row>
    <row r="28" spans="1:13" s="267" customFormat="1" ht="22.5" x14ac:dyDescent="0.25">
      <c r="A28" s="274"/>
      <c r="B28" s="304"/>
      <c r="C28" s="305"/>
      <c r="D28" s="306"/>
      <c r="E28" s="301">
        <v>5290</v>
      </c>
      <c r="F28" s="302" t="s">
        <v>408</v>
      </c>
      <c r="G28" s="307">
        <v>0</v>
      </c>
      <c r="H28" s="308">
        <v>0</v>
      </c>
      <c r="I28" s="499">
        <v>0</v>
      </c>
      <c r="J28" s="499">
        <v>0</v>
      </c>
      <c r="K28" s="499">
        <v>0</v>
      </c>
      <c r="L28" s="500">
        <v>0</v>
      </c>
      <c r="M28" s="501">
        <v>0</v>
      </c>
    </row>
    <row r="29" spans="1:13" s="267" customFormat="1" x14ac:dyDescent="0.25">
      <c r="A29" s="274"/>
      <c r="B29" s="304"/>
      <c r="C29" s="305"/>
      <c r="D29" s="306"/>
      <c r="E29" s="301">
        <v>5670</v>
      </c>
      <c r="F29" s="302" t="s">
        <v>281</v>
      </c>
      <c r="G29" s="307">
        <v>0</v>
      </c>
      <c r="H29" s="308">
        <v>0</v>
      </c>
      <c r="I29" s="499">
        <v>27608</v>
      </c>
      <c r="J29" s="499">
        <v>55216</v>
      </c>
      <c r="K29" s="499">
        <v>27608</v>
      </c>
      <c r="L29" s="500">
        <v>0</v>
      </c>
      <c r="M29" s="501">
        <v>1</v>
      </c>
    </row>
    <row r="30" spans="1:13" s="267" customFormat="1" x14ac:dyDescent="0.25">
      <c r="A30" s="274"/>
      <c r="B30" s="304"/>
      <c r="C30" s="305"/>
      <c r="D30" s="306"/>
      <c r="E30" s="301">
        <v>5690</v>
      </c>
      <c r="F30" s="302" t="s">
        <v>409</v>
      </c>
      <c r="G30" s="307">
        <v>0</v>
      </c>
      <c r="H30" s="308">
        <v>0</v>
      </c>
      <c r="I30" s="499">
        <v>0</v>
      </c>
      <c r="J30" s="499">
        <v>0</v>
      </c>
      <c r="K30" s="499">
        <v>0</v>
      </c>
      <c r="L30" s="500">
        <v>0</v>
      </c>
      <c r="M30" s="501">
        <v>0</v>
      </c>
    </row>
    <row r="31" spans="1:13" ht="15" customHeight="1" x14ac:dyDescent="0.25">
      <c r="A31" s="274"/>
      <c r="B31" s="415" t="s">
        <v>228</v>
      </c>
      <c r="C31" s="416"/>
      <c r="D31" s="416"/>
      <c r="E31" s="416"/>
      <c r="F31" s="416"/>
      <c r="G31" s="281">
        <f>SUM(G9:G30)</f>
        <v>60000</v>
      </c>
      <c r="H31" s="281">
        <f t="shared" ref="H31:K31" si="0">SUM(H9:H30)</f>
        <v>60000</v>
      </c>
      <c r="I31" s="281">
        <f t="shared" si="0"/>
        <v>3049144.26</v>
      </c>
      <c r="J31" s="281">
        <f t="shared" si="0"/>
        <v>4650660.74</v>
      </c>
      <c r="K31" s="281">
        <f t="shared" si="0"/>
        <v>2325330.37</v>
      </c>
      <c r="L31" s="503">
        <v>38.75550616666667</v>
      </c>
      <c r="M31" s="502">
        <v>0.76261736792997792</v>
      </c>
    </row>
    <row r="32" spans="1:13" ht="15" customHeight="1" x14ac:dyDescent="0.25">
      <c r="A32" s="274"/>
      <c r="B32" s="304"/>
      <c r="C32" s="305"/>
      <c r="D32" s="299"/>
      <c r="E32" s="314"/>
      <c r="F32" s="299"/>
      <c r="G32" s="299"/>
      <c r="H32" s="299"/>
      <c r="I32" s="299"/>
      <c r="J32" s="299"/>
      <c r="K32" s="299"/>
      <c r="L32" s="299"/>
      <c r="M32" s="300"/>
    </row>
    <row r="33" spans="1:13" x14ac:dyDescent="0.25">
      <c r="A33" s="274"/>
      <c r="B33" s="413" t="s">
        <v>275</v>
      </c>
      <c r="C33" s="414"/>
      <c r="D33" s="414"/>
      <c r="E33" s="293"/>
      <c r="F33" s="298"/>
      <c r="G33" s="299"/>
      <c r="H33" s="299"/>
      <c r="I33" s="299"/>
      <c r="J33" s="299"/>
      <c r="K33" s="299"/>
      <c r="L33" s="299"/>
      <c r="M33" s="300"/>
    </row>
    <row r="34" spans="1:13" x14ac:dyDescent="0.25">
      <c r="A34" s="274"/>
      <c r="B34" s="297"/>
      <c r="C34" s="414" t="s">
        <v>276</v>
      </c>
      <c r="D34" s="414"/>
      <c r="E34" s="293"/>
      <c r="F34" s="298"/>
      <c r="G34" s="299"/>
      <c r="H34" s="299"/>
      <c r="I34" s="299"/>
      <c r="J34" s="299"/>
      <c r="K34" s="299"/>
      <c r="L34" s="299"/>
      <c r="M34" s="300"/>
    </row>
    <row r="35" spans="1:13" x14ac:dyDescent="0.25">
      <c r="A35" s="274"/>
      <c r="B35" s="316"/>
      <c r="C35" s="317"/>
      <c r="D35" s="317"/>
      <c r="E35" s="311"/>
      <c r="F35" s="317"/>
      <c r="G35" s="299"/>
      <c r="H35" s="299"/>
      <c r="I35" s="299"/>
      <c r="J35" s="299"/>
      <c r="K35" s="299"/>
      <c r="L35" s="299"/>
      <c r="M35" s="300"/>
    </row>
    <row r="36" spans="1:13" x14ac:dyDescent="0.25">
      <c r="A36" s="274"/>
      <c r="B36" s="304" t="s">
        <v>387</v>
      </c>
      <c r="C36" s="305"/>
      <c r="D36" s="299" t="s">
        <v>415</v>
      </c>
      <c r="E36" s="314">
        <v>6220</v>
      </c>
      <c r="F36" s="299" t="s">
        <v>388</v>
      </c>
      <c r="G36" s="307">
        <v>0</v>
      </c>
      <c r="H36" s="308">
        <v>0</v>
      </c>
      <c r="I36" s="308">
        <v>917951.41</v>
      </c>
      <c r="J36" s="308">
        <v>917951.41</v>
      </c>
      <c r="K36" s="308">
        <v>917951.41</v>
      </c>
      <c r="L36" s="309">
        <v>0</v>
      </c>
      <c r="M36" s="310">
        <v>1</v>
      </c>
    </row>
    <row r="37" spans="1:13" ht="15" customHeight="1" x14ac:dyDescent="0.25">
      <c r="A37" s="274"/>
      <c r="B37" s="304"/>
      <c r="C37" s="305"/>
      <c r="D37" s="299"/>
      <c r="E37" s="314"/>
      <c r="F37" s="299"/>
      <c r="G37" s="315"/>
      <c r="H37" s="315"/>
      <c r="I37" s="315"/>
      <c r="J37" s="315"/>
      <c r="K37" s="315"/>
      <c r="L37" s="312"/>
      <c r="M37" s="313"/>
    </row>
    <row r="38" spans="1:13" x14ac:dyDescent="0.25">
      <c r="A38" s="274"/>
      <c r="B38" s="318"/>
      <c r="C38" s="319"/>
      <c r="D38" s="320"/>
      <c r="E38" s="321"/>
      <c r="F38" s="320"/>
      <c r="G38" s="320"/>
      <c r="H38" s="320"/>
      <c r="I38" s="320"/>
      <c r="J38" s="320"/>
      <c r="K38" s="320"/>
      <c r="L38" s="320"/>
      <c r="M38" s="322"/>
    </row>
    <row r="39" spans="1:13" ht="15" customHeight="1" x14ac:dyDescent="0.25">
      <c r="A39" s="274"/>
      <c r="B39" s="415" t="s">
        <v>277</v>
      </c>
      <c r="C39" s="416"/>
      <c r="D39" s="416"/>
      <c r="E39" s="416"/>
      <c r="F39" s="416"/>
      <c r="G39" s="281">
        <v>0</v>
      </c>
      <c r="H39" s="281">
        <v>0</v>
      </c>
      <c r="I39" s="281">
        <v>917951.41</v>
      </c>
      <c r="J39" s="281">
        <v>917951.41</v>
      </c>
      <c r="K39" s="281">
        <v>917951.41</v>
      </c>
      <c r="L39" s="282">
        <v>0</v>
      </c>
      <c r="M39" s="283">
        <v>1</v>
      </c>
    </row>
    <row r="40" spans="1:13" x14ac:dyDescent="0.25">
      <c r="A40" s="274"/>
      <c r="B40" s="278"/>
      <c r="C40" s="279"/>
      <c r="D40" s="276"/>
      <c r="E40" s="280"/>
      <c r="F40" s="276"/>
      <c r="G40" s="276"/>
      <c r="H40" s="276"/>
      <c r="I40" s="276"/>
      <c r="J40" s="276"/>
      <c r="K40" s="276"/>
      <c r="L40" s="276"/>
      <c r="M40" s="277"/>
    </row>
    <row r="41" spans="1:13" x14ac:dyDescent="0.25">
      <c r="A41" s="274"/>
      <c r="B41" s="445" t="s">
        <v>278</v>
      </c>
      <c r="C41" s="446"/>
      <c r="D41" s="446"/>
      <c r="E41" s="446"/>
      <c r="F41" s="446"/>
      <c r="G41" s="284">
        <f>G31+G39</f>
        <v>60000</v>
      </c>
      <c r="H41" s="284">
        <f t="shared" ref="H41:K41" si="1">H31+H39</f>
        <v>60000</v>
      </c>
      <c r="I41" s="284">
        <f t="shared" si="1"/>
        <v>3967095.67</v>
      </c>
      <c r="J41" s="284">
        <f t="shared" si="1"/>
        <v>5568612.1500000004</v>
      </c>
      <c r="K41" s="284">
        <f t="shared" si="1"/>
        <v>3243281.7800000003</v>
      </c>
      <c r="L41" s="285">
        <v>50.64</v>
      </c>
      <c r="M41" s="504">
        <v>0.81754564290606091</v>
      </c>
    </row>
    <row r="42" spans="1:13" x14ac:dyDescent="0.25">
      <c r="A42" s="274"/>
      <c r="B42" s="286"/>
      <c r="C42" s="287"/>
      <c r="D42" s="287"/>
      <c r="E42" s="288"/>
      <c r="F42" s="287"/>
      <c r="G42" s="287"/>
      <c r="H42" s="287"/>
      <c r="I42" s="287"/>
      <c r="J42" s="287"/>
      <c r="K42" s="287"/>
      <c r="L42" s="287"/>
      <c r="M42" s="289"/>
    </row>
    <row r="43" spans="1:13" x14ac:dyDescent="0.25">
      <c r="A43" s="274"/>
      <c r="B43" s="290" t="s">
        <v>257</v>
      </c>
      <c r="C43" s="290"/>
      <c r="D43" s="291"/>
      <c r="E43" s="292"/>
      <c r="F43" s="291"/>
      <c r="G43" s="291"/>
      <c r="H43" s="291"/>
      <c r="I43" s="275"/>
      <c r="J43" s="275"/>
      <c r="K43" s="275"/>
      <c r="L43" s="275"/>
      <c r="M43" s="275"/>
    </row>
    <row r="46" spans="1:13" x14ac:dyDescent="0.25">
      <c r="D46" s="208" t="s">
        <v>39</v>
      </c>
      <c r="E46" s="123"/>
      <c r="F46" s="123"/>
      <c r="G46" s="123"/>
      <c r="H46" s="339" t="s">
        <v>40</v>
      </c>
      <c r="I46" s="339"/>
      <c r="J46" s="339"/>
    </row>
    <row r="47" spans="1:13" ht="22.5" customHeight="1" x14ac:dyDescent="0.25">
      <c r="D47" s="208" t="s">
        <v>414</v>
      </c>
      <c r="E47" s="123"/>
      <c r="F47" s="123"/>
      <c r="G47" s="123"/>
      <c r="H47" s="330" t="s">
        <v>389</v>
      </c>
      <c r="I47" s="330"/>
      <c r="J47" s="330"/>
    </row>
    <row r="48" spans="1:13" x14ac:dyDescent="0.25">
      <c r="D48" s="123"/>
      <c r="E48" s="123"/>
      <c r="F48" s="123"/>
      <c r="G48" s="123"/>
      <c r="H48" s="330"/>
      <c r="I48" s="330"/>
      <c r="J48" s="330"/>
    </row>
  </sheetData>
  <protectedRanges>
    <protectedRange sqref="D46:J46 D47:G48" name="Rango1_3"/>
    <protectedRange sqref="H47:J48" name="Rango1"/>
  </protectedRanges>
  <mergeCells count="24">
    <mergeCell ref="H46:J46"/>
    <mergeCell ref="H47:J48"/>
    <mergeCell ref="G3:G5"/>
    <mergeCell ref="H3:H5"/>
    <mergeCell ref="B1:M1"/>
    <mergeCell ref="B2:C5"/>
    <mergeCell ref="D2:D5"/>
    <mergeCell ref="E2:E5"/>
    <mergeCell ref="F2:F5"/>
    <mergeCell ref="G2:M2"/>
    <mergeCell ref="I3:I5"/>
    <mergeCell ref="J3:J5"/>
    <mergeCell ref="B41:F41"/>
    <mergeCell ref="K3:K5"/>
    <mergeCell ref="L3:M3"/>
    <mergeCell ref="L4:L5"/>
    <mergeCell ref="B33:D33"/>
    <mergeCell ref="C34:D34"/>
    <mergeCell ref="B39:F39"/>
    <mergeCell ref="M4:M5"/>
    <mergeCell ref="B6:D6"/>
    <mergeCell ref="J6:K6"/>
    <mergeCell ref="C7:D7"/>
    <mergeCell ref="B31:F31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9"/>
  <sheetViews>
    <sheetView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H8" sqref="H8"/>
    </sheetView>
  </sheetViews>
  <sheetFormatPr baseColWidth="10" defaultRowHeight="15" x14ac:dyDescent="0.25"/>
  <cols>
    <col min="3" max="3" width="17.140625" customWidth="1"/>
    <col min="6" max="7" width="11.7109375" bestFit="1" customWidth="1"/>
  </cols>
  <sheetData>
    <row r="1" spans="1:23" ht="112.5" customHeight="1" x14ac:dyDescent="0.25">
      <c r="A1" s="453" t="s">
        <v>429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  <c r="S1" s="454"/>
      <c r="T1" s="454"/>
      <c r="U1" s="454"/>
      <c r="V1" s="454"/>
      <c r="W1" s="455"/>
    </row>
    <row r="2" spans="1:23" x14ac:dyDescent="0.25">
      <c r="A2" s="170" t="e">
        <f>+#REF!</f>
        <v>#REF!</v>
      </c>
      <c r="B2" s="170"/>
      <c r="C2" s="170"/>
      <c r="D2" s="190"/>
      <c r="E2" s="170"/>
      <c r="F2" s="177" t="s">
        <v>284</v>
      </c>
      <c r="G2" s="177"/>
      <c r="H2" s="177"/>
      <c r="I2" s="177"/>
      <c r="J2" s="177"/>
      <c r="K2" s="171" t="s">
        <v>285</v>
      </c>
      <c r="L2" s="171"/>
      <c r="M2" s="171"/>
      <c r="N2" s="172" t="s">
        <v>286</v>
      </c>
      <c r="O2" s="172"/>
      <c r="P2" s="172"/>
      <c r="Q2" s="172"/>
      <c r="R2" s="172"/>
      <c r="S2" s="172"/>
      <c r="T2" s="172"/>
      <c r="U2" s="173" t="s">
        <v>287</v>
      </c>
      <c r="V2" s="173"/>
      <c r="W2" s="173"/>
    </row>
    <row r="3" spans="1:23" ht="90" x14ac:dyDescent="0.25">
      <c r="A3" s="165" t="s">
        <v>288</v>
      </c>
      <c r="B3" s="165" t="s">
        <v>289</v>
      </c>
      <c r="C3" s="165" t="s">
        <v>290</v>
      </c>
      <c r="D3" s="165" t="s">
        <v>291</v>
      </c>
      <c r="E3" s="165" t="s">
        <v>292</v>
      </c>
      <c r="F3" s="166" t="s">
        <v>293</v>
      </c>
      <c r="G3" s="166" t="s">
        <v>5</v>
      </c>
      <c r="H3" s="166" t="s">
        <v>294</v>
      </c>
      <c r="I3" s="167" t="s">
        <v>295</v>
      </c>
      <c r="J3" s="167" t="s">
        <v>296</v>
      </c>
      <c r="K3" s="168" t="s">
        <v>297</v>
      </c>
      <c r="L3" s="168" t="s">
        <v>298</v>
      </c>
      <c r="M3" s="168" t="s">
        <v>299</v>
      </c>
      <c r="N3" s="169" t="s">
        <v>300</v>
      </c>
      <c r="O3" s="169" t="s">
        <v>301</v>
      </c>
      <c r="P3" s="169" t="s">
        <v>302</v>
      </c>
      <c r="Q3" s="169" t="s">
        <v>303</v>
      </c>
      <c r="R3" s="169" t="s">
        <v>304</v>
      </c>
      <c r="S3" s="169" t="s">
        <v>305</v>
      </c>
      <c r="T3" s="169" t="s">
        <v>306</v>
      </c>
      <c r="U3" s="174" t="s">
        <v>307</v>
      </c>
      <c r="V3" s="175" t="s">
        <v>308</v>
      </c>
      <c r="W3" s="175" t="s">
        <v>309</v>
      </c>
    </row>
    <row r="4" spans="1:23" x14ac:dyDescent="0.25">
      <c r="A4" s="159">
        <v>1</v>
      </c>
      <c r="B4" s="160">
        <v>2</v>
      </c>
      <c r="C4" s="159">
        <v>3</v>
      </c>
      <c r="D4" s="163">
        <v>4</v>
      </c>
      <c r="E4" s="159">
        <v>5</v>
      </c>
      <c r="F4" s="164">
        <v>6</v>
      </c>
      <c r="G4" s="164">
        <v>7</v>
      </c>
      <c r="H4" s="164">
        <v>8</v>
      </c>
      <c r="I4" s="164">
        <v>9</v>
      </c>
      <c r="J4" s="164">
        <v>10</v>
      </c>
      <c r="K4" s="161">
        <v>11</v>
      </c>
      <c r="L4" s="161">
        <v>12</v>
      </c>
      <c r="M4" s="161">
        <v>13</v>
      </c>
      <c r="N4" s="162">
        <v>14</v>
      </c>
      <c r="O4" s="162">
        <v>15</v>
      </c>
      <c r="P4" s="162">
        <v>16</v>
      </c>
      <c r="Q4" s="162">
        <v>17</v>
      </c>
      <c r="R4" s="162">
        <v>18</v>
      </c>
      <c r="S4" s="162">
        <v>19</v>
      </c>
      <c r="T4" s="162">
        <v>20</v>
      </c>
      <c r="U4" s="176">
        <v>21</v>
      </c>
      <c r="V4" s="176">
        <v>22</v>
      </c>
      <c r="W4" s="176">
        <v>23</v>
      </c>
    </row>
    <row r="5" spans="1:23" x14ac:dyDescent="0.25">
      <c r="A5" s="187" t="s">
        <v>310</v>
      </c>
      <c r="B5" s="273" t="s">
        <v>311</v>
      </c>
      <c r="C5" s="181" t="s">
        <v>312</v>
      </c>
      <c r="D5" s="211">
        <v>253</v>
      </c>
      <c r="E5" s="180" t="s">
        <v>313</v>
      </c>
      <c r="F5" s="185">
        <v>3561159.28</v>
      </c>
      <c r="G5" s="185">
        <v>3587894.45</v>
      </c>
      <c r="H5" s="185">
        <v>0</v>
      </c>
      <c r="I5" s="185">
        <v>3512792.53</v>
      </c>
      <c r="J5" s="185">
        <v>3512792.53</v>
      </c>
      <c r="K5" s="195" t="s">
        <v>314</v>
      </c>
      <c r="L5" s="195" t="s">
        <v>315</v>
      </c>
      <c r="M5" s="191" t="s">
        <v>315</v>
      </c>
      <c r="N5" s="191" t="s">
        <v>315</v>
      </c>
      <c r="O5" s="192" t="s">
        <v>316</v>
      </c>
      <c r="P5" s="193" t="s">
        <v>315</v>
      </c>
      <c r="Q5" s="193" t="s">
        <v>315</v>
      </c>
      <c r="R5" s="193" t="s">
        <v>315</v>
      </c>
      <c r="S5" s="193" t="s">
        <v>315</v>
      </c>
      <c r="T5" s="193" t="s">
        <v>315</v>
      </c>
      <c r="U5" s="193" t="s">
        <v>315</v>
      </c>
      <c r="V5" s="193" t="s">
        <v>315</v>
      </c>
      <c r="W5" s="193" t="s">
        <v>315</v>
      </c>
    </row>
    <row r="6" spans="1:23" x14ac:dyDescent="0.25">
      <c r="A6" s="187" t="s">
        <v>317</v>
      </c>
      <c r="B6" s="273" t="s">
        <v>318</v>
      </c>
      <c r="C6" s="181" t="s">
        <v>319</v>
      </c>
      <c r="D6" s="211">
        <v>253</v>
      </c>
      <c r="E6" s="181" t="s">
        <v>313</v>
      </c>
      <c r="F6" s="186">
        <v>19824394.02</v>
      </c>
      <c r="G6" s="186">
        <v>33216941.370000001</v>
      </c>
      <c r="H6" s="186">
        <v>0</v>
      </c>
      <c r="I6" s="178">
        <v>31943964.59</v>
      </c>
      <c r="J6" s="178">
        <v>31914363.59</v>
      </c>
      <c r="K6" s="195" t="s">
        <v>314</v>
      </c>
      <c r="L6" s="195" t="s">
        <v>315</v>
      </c>
      <c r="M6" s="191" t="s">
        <v>315</v>
      </c>
      <c r="N6" s="191" t="s">
        <v>315</v>
      </c>
      <c r="O6" s="192" t="s">
        <v>316</v>
      </c>
      <c r="P6" s="193" t="s">
        <v>315</v>
      </c>
      <c r="Q6" s="193" t="s">
        <v>315</v>
      </c>
      <c r="R6" s="193" t="s">
        <v>315</v>
      </c>
      <c r="S6" s="193" t="s">
        <v>315</v>
      </c>
      <c r="T6" s="193" t="s">
        <v>315</v>
      </c>
      <c r="U6" s="193" t="s">
        <v>315</v>
      </c>
      <c r="V6" s="193" t="s">
        <v>315</v>
      </c>
      <c r="W6" s="193" t="s">
        <v>315</v>
      </c>
    </row>
    <row r="7" spans="1:23" x14ac:dyDescent="0.25">
      <c r="A7" s="187" t="s">
        <v>320</v>
      </c>
      <c r="B7" s="273" t="s">
        <v>282</v>
      </c>
      <c r="C7" s="181" t="s">
        <v>283</v>
      </c>
      <c r="D7" s="211">
        <v>253</v>
      </c>
      <c r="E7" s="181" t="s">
        <v>313</v>
      </c>
      <c r="F7" s="186">
        <v>4828161.6500000004</v>
      </c>
      <c r="G7" s="186">
        <v>4828161.6500000004</v>
      </c>
      <c r="H7" s="186">
        <v>0</v>
      </c>
      <c r="I7" s="178">
        <v>4463444.8099999996</v>
      </c>
      <c r="J7" s="178">
        <v>4463444.8099999996</v>
      </c>
      <c r="K7" s="195" t="s">
        <v>314</v>
      </c>
      <c r="L7" s="195" t="s">
        <v>315</v>
      </c>
      <c r="M7" s="191" t="s">
        <v>315</v>
      </c>
      <c r="N7" s="191" t="s">
        <v>315</v>
      </c>
      <c r="O7" s="192" t="s">
        <v>316</v>
      </c>
      <c r="P7" s="193" t="s">
        <v>315</v>
      </c>
      <c r="Q7" s="193" t="s">
        <v>315</v>
      </c>
      <c r="R7" s="193" t="s">
        <v>315</v>
      </c>
      <c r="S7" s="193" t="s">
        <v>315</v>
      </c>
      <c r="T7" s="193" t="s">
        <v>315</v>
      </c>
      <c r="U7" s="193" t="s">
        <v>315</v>
      </c>
      <c r="V7" s="193" t="s">
        <v>315</v>
      </c>
      <c r="W7" s="193" t="s">
        <v>315</v>
      </c>
    </row>
    <row r="8" spans="1:23" x14ac:dyDescent="0.25">
      <c r="A8" s="187" t="s">
        <v>321</v>
      </c>
      <c r="B8" s="273" t="s">
        <v>322</v>
      </c>
      <c r="C8" s="181" t="s">
        <v>323</v>
      </c>
      <c r="D8" s="211">
        <v>134</v>
      </c>
      <c r="E8" s="181" t="s">
        <v>313</v>
      </c>
      <c r="F8" s="186">
        <v>1275402.68</v>
      </c>
      <c r="G8" s="186">
        <v>1270402.68</v>
      </c>
      <c r="H8" s="186">
        <v>0</v>
      </c>
      <c r="I8" s="186">
        <v>1250639.28</v>
      </c>
      <c r="J8" s="186">
        <v>1250639.28</v>
      </c>
      <c r="K8" s="195" t="s">
        <v>314</v>
      </c>
      <c r="L8" s="195" t="s">
        <v>315</v>
      </c>
      <c r="M8" s="191" t="s">
        <v>315</v>
      </c>
      <c r="N8" s="191" t="s">
        <v>315</v>
      </c>
      <c r="O8" s="192" t="s">
        <v>316</v>
      </c>
      <c r="P8" s="193" t="s">
        <v>315</v>
      </c>
      <c r="Q8" s="193" t="s">
        <v>315</v>
      </c>
      <c r="R8" s="193" t="s">
        <v>315</v>
      </c>
      <c r="S8" s="193" t="s">
        <v>315</v>
      </c>
      <c r="T8" s="193" t="s">
        <v>315</v>
      </c>
      <c r="U8" s="193" t="s">
        <v>315</v>
      </c>
      <c r="V8" s="193" t="s">
        <v>315</v>
      </c>
      <c r="W8" s="193" t="s">
        <v>315</v>
      </c>
    </row>
    <row r="9" spans="1:23" ht="260.25" customHeight="1" x14ac:dyDescent="0.25">
      <c r="A9" s="187" t="s">
        <v>229</v>
      </c>
      <c r="B9" s="273" t="s">
        <v>324</v>
      </c>
      <c r="C9" s="181" t="s">
        <v>325</v>
      </c>
      <c r="D9" s="211">
        <v>253</v>
      </c>
      <c r="E9" s="181" t="s">
        <v>313</v>
      </c>
      <c r="F9" s="186">
        <v>1626937.13</v>
      </c>
      <c r="G9" s="186">
        <v>1786312.45</v>
      </c>
      <c r="H9" s="186">
        <v>0</v>
      </c>
      <c r="I9" s="186">
        <v>1737098.54</v>
      </c>
      <c r="J9" s="186">
        <v>1737098.54</v>
      </c>
      <c r="K9" s="195" t="s">
        <v>326</v>
      </c>
      <c r="L9" s="195" t="s">
        <v>316</v>
      </c>
      <c r="M9" s="194" t="s">
        <v>327</v>
      </c>
      <c r="N9" s="194" t="s">
        <v>328</v>
      </c>
      <c r="O9" s="195" t="s">
        <v>316</v>
      </c>
      <c r="P9" s="196" t="s">
        <v>230</v>
      </c>
      <c r="Q9" s="197" t="s">
        <v>329</v>
      </c>
      <c r="R9" s="198">
        <v>1</v>
      </c>
      <c r="S9" s="199">
        <v>0</v>
      </c>
      <c r="T9" s="198">
        <v>6.8000000000000005E-2</v>
      </c>
      <c r="U9" s="199">
        <v>250</v>
      </c>
      <c r="V9" s="199">
        <v>250</v>
      </c>
      <c r="W9" s="200" t="s">
        <v>330</v>
      </c>
    </row>
    <row r="10" spans="1:23" ht="140.25" customHeight="1" x14ac:dyDescent="0.25">
      <c r="A10" s="187" t="s">
        <v>229</v>
      </c>
      <c r="B10" s="273" t="s">
        <v>331</v>
      </c>
      <c r="C10" s="181" t="s">
        <v>332</v>
      </c>
      <c r="D10" s="211">
        <v>253</v>
      </c>
      <c r="E10" s="181" t="s">
        <v>313</v>
      </c>
      <c r="F10" s="186">
        <v>2622511.4500000002</v>
      </c>
      <c r="G10" s="186">
        <v>2709665.87</v>
      </c>
      <c r="H10" s="186">
        <v>0</v>
      </c>
      <c r="I10" s="178">
        <v>2648697.86</v>
      </c>
      <c r="J10" s="178">
        <v>2648697.86</v>
      </c>
      <c r="K10" s="195" t="s">
        <v>326</v>
      </c>
      <c r="L10" s="195" t="s">
        <v>316</v>
      </c>
      <c r="M10" s="194" t="s">
        <v>333</v>
      </c>
      <c r="N10" s="194" t="s">
        <v>334</v>
      </c>
      <c r="O10" s="195" t="s">
        <v>316</v>
      </c>
      <c r="P10" s="196" t="s">
        <v>230</v>
      </c>
      <c r="Q10" s="196" t="s">
        <v>335</v>
      </c>
      <c r="R10" s="198">
        <v>1</v>
      </c>
      <c r="S10" s="199">
        <v>0</v>
      </c>
      <c r="T10" s="198">
        <v>0.15</v>
      </c>
      <c r="U10" s="199">
        <v>13</v>
      </c>
      <c r="V10" s="199">
        <v>13</v>
      </c>
      <c r="W10" s="200" t="s">
        <v>336</v>
      </c>
    </row>
    <row r="11" spans="1:23" ht="139.5" customHeight="1" x14ac:dyDescent="0.25">
      <c r="A11" s="187" t="s">
        <v>229</v>
      </c>
      <c r="B11" s="273" t="s">
        <v>248</v>
      </c>
      <c r="C11" s="181" t="s">
        <v>251</v>
      </c>
      <c r="D11" s="211">
        <v>253</v>
      </c>
      <c r="E11" s="181" t="s">
        <v>313</v>
      </c>
      <c r="F11" s="186">
        <v>774889.7</v>
      </c>
      <c r="G11" s="186">
        <v>962775.61</v>
      </c>
      <c r="H11" s="186">
        <v>0</v>
      </c>
      <c r="I11" s="178">
        <v>560840.44999999995</v>
      </c>
      <c r="J11" s="178">
        <v>554762.05000000005</v>
      </c>
      <c r="K11" s="195" t="s">
        <v>326</v>
      </c>
      <c r="L11" s="195" t="s">
        <v>316</v>
      </c>
      <c r="M11" s="194" t="s">
        <v>337</v>
      </c>
      <c r="N11" s="194" t="s">
        <v>334</v>
      </c>
      <c r="O11" s="195" t="s">
        <v>316</v>
      </c>
      <c r="P11" s="196" t="s">
        <v>230</v>
      </c>
      <c r="Q11" s="196" t="s">
        <v>335</v>
      </c>
      <c r="R11" s="198">
        <v>1</v>
      </c>
      <c r="S11" s="199">
        <v>0</v>
      </c>
      <c r="T11" s="198">
        <v>0.15</v>
      </c>
      <c r="U11" s="199">
        <v>13</v>
      </c>
      <c r="V11" s="199">
        <v>13</v>
      </c>
      <c r="W11" s="200" t="s">
        <v>336</v>
      </c>
    </row>
    <row r="12" spans="1:23" ht="99.75" customHeight="1" x14ac:dyDescent="0.25">
      <c r="A12" s="187" t="s">
        <v>338</v>
      </c>
      <c r="B12" s="273" t="s">
        <v>279</v>
      </c>
      <c r="C12" s="181" t="s">
        <v>280</v>
      </c>
      <c r="D12" s="211">
        <v>253</v>
      </c>
      <c r="E12" s="181" t="s">
        <v>313</v>
      </c>
      <c r="F12" s="186">
        <v>51568907.219999999</v>
      </c>
      <c r="G12" s="186">
        <f>46715726.58-407439.92</f>
        <v>46308286.659999996</v>
      </c>
      <c r="H12" s="186">
        <v>0</v>
      </c>
      <c r="I12" s="178">
        <f>46037452.53+415394.94</f>
        <v>46452847.469999999</v>
      </c>
      <c r="J12" s="178">
        <f>45912172.53+415551.54</f>
        <v>46327724.07</v>
      </c>
      <c r="K12" s="195" t="s">
        <v>326</v>
      </c>
      <c r="L12" s="195" t="s">
        <v>316</v>
      </c>
      <c r="M12" s="194" t="s">
        <v>339</v>
      </c>
      <c r="N12" s="194" t="s">
        <v>232</v>
      </c>
      <c r="O12" s="195" t="s">
        <v>316</v>
      </c>
      <c r="P12" s="196" t="s">
        <v>230</v>
      </c>
      <c r="Q12" s="196" t="s">
        <v>340</v>
      </c>
      <c r="R12" s="198">
        <v>1</v>
      </c>
      <c r="S12" s="199">
        <v>0</v>
      </c>
      <c r="T12" s="198">
        <v>0</v>
      </c>
      <c r="U12" s="199">
        <v>2505</v>
      </c>
      <c r="V12" s="199">
        <v>2505</v>
      </c>
      <c r="W12" s="200" t="s">
        <v>341</v>
      </c>
    </row>
    <row r="13" spans="1:23" ht="152.25" customHeight="1" x14ac:dyDescent="0.25">
      <c r="A13" s="187" t="s">
        <v>342</v>
      </c>
      <c r="B13" s="273" t="s">
        <v>343</v>
      </c>
      <c r="C13" s="181" t="s">
        <v>344</v>
      </c>
      <c r="D13" s="211">
        <v>253</v>
      </c>
      <c r="E13" s="181" t="s">
        <v>313</v>
      </c>
      <c r="F13" s="186">
        <v>802612.33</v>
      </c>
      <c r="G13" s="186">
        <v>833258.03</v>
      </c>
      <c r="H13" s="186">
        <v>0</v>
      </c>
      <c r="I13" s="178">
        <v>764611.04</v>
      </c>
      <c r="J13" s="178">
        <v>764611.04</v>
      </c>
      <c r="K13" s="195" t="s">
        <v>326</v>
      </c>
      <c r="L13" s="195" t="s">
        <v>316</v>
      </c>
      <c r="M13" s="194" t="s">
        <v>345</v>
      </c>
      <c r="N13" s="194" t="s">
        <v>239</v>
      </c>
      <c r="O13" s="195" t="s">
        <v>316</v>
      </c>
      <c r="P13" s="196" t="s">
        <v>230</v>
      </c>
      <c r="Q13" s="196" t="s">
        <v>346</v>
      </c>
      <c r="R13" s="198">
        <v>1</v>
      </c>
      <c r="S13" s="199">
        <v>0</v>
      </c>
      <c r="T13" s="198">
        <v>0.09</v>
      </c>
      <c r="U13" s="199">
        <v>2362</v>
      </c>
      <c r="V13" s="199">
        <v>2362</v>
      </c>
      <c r="W13" s="200" t="s">
        <v>341</v>
      </c>
    </row>
    <row r="14" spans="1:23" ht="132.75" customHeight="1" x14ac:dyDescent="0.25">
      <c r="A14" s="187" t="s">
        <v>347</v>
      </c>
      <c r="B14" s="273" t="s">
        <v>348</v>
      </c>
      <c r="C14" s="181" t="s">
        <v>349</v>
      </c>
      <c r="D14" s="211">
        <v>253</v>
      </c>
      <c r="E14" s="181" t="s">
        <v>313</v>
      </c>
      <c r="F14" s="186">
        <v>895594.05</v>
      </c>
      <c r="G14" s="186">
        <v>895594.05</v>
      </c>
      <c r="H14" s="186">
        <v>0</v>
      </c>
      <c r="I14" s="178">
        <v>279597.03999999998</v>
      </c>
      <c r="J14" s="178">
        <v>279440.44</v>
      </c>
      <c r="K14" s="195" t="s">
        <v>326</v>
      </c>
      <c r="L14" s="195" t="s">
        <v>316</v>
      </c>
      <c r="M14" s="194" t="s">
        <v>350</v>
      </c>
      <c r="N14" s="194" t="s">
        <v>235</v>
      </c>
      <c r="O14" s="195" t="s">
        <v>316</v>
      </c>
      <c r="P14" s="196" t="s">
        <v>230</v>
      </c>
      <c r="Q14" s="196" t="s">
        <v>351</v>
      </c>
      <c r="R14" s="198">
        <v>1</v>
      </c>
      <c r="S14" s="199">
        <v>0</v>
      </c>
      <c r="T14" s="198">
        <v>1</v>
      </c>
      <c r="U14" s="199">
        <v>643</v>
      </c>
      <c r="V14" s="199">
        <v>643</v>
      </c>
      <c r="W14" s="200" t="s">
        <v>341</v>
      </c>
    </row>
    <row r="15" spans="1:23" ht="223.5" customHeight="1" x14ac:dyDescent="0.25">
      <c r="A15" s="187" t="s">
        <v>229</v>
      </c>
      <c r="B15" s="273" t="s">
        <v>352</v>
      </c>
      <c r="C15" s="181" t="s">
        <v>353</v>
      </c>
      <c r="D15" s="211">
        <v>253</v>
      </c>
      <c r="E15" s="181" t="s">
        <v>313</v>
      </c>
      <c r="F15" s="186">
        <v>2854566.71</v>
      </c>
      <c r="G15" s="186">
        <v>3753264.48</v>
      </c>
      <c r="H15" s="186">
        <v>0</v>
      </c>
      <c r="I15" s="178">
        <v>3670432.51</v>
      </c>
      <c r="J15" s="178">
        <v>3670432.51</v>
      </c>
      <c r="K15" s="195" t="s">
        <v>326</v>
      </c>
      <c r="L15" s="195" t="s">
        <v>316</v>
      </c>
      <c r="M15" s="194" t="s">
        <v>354</v>
      </c>
      <c r="N15" s="194" t="s">
        <v>231</v>
      </c>
      <c r="O15" s="195" t="s">
        <v>316</v>
      </c>
      <c r="P15" s="196" t="s">
        <v>230</v>
      </c>
      <c r="Q15" s="196" t="s">
        <v>355</v>
      </c>
      <c r="R15" s="198">
        <v>1</v>
      </c>
      <c r="S15" s="199">
        <v>0</v>
      </c>
      <c r="T15" s="198">
        <v>0.26</v>
      </c>
      <c r="U15" s="199">
        <v>1500</v>
      </c>
      <c r="V15" s="199">
        <v>1500</v>
      </c>
      <c r="W15" s="200" t="s">
        <v>356</v>
      </c>
    </row>
    <row r="16" spans="1:23" ht="119.25" customHeight="1" x14ac:dyDescent="0.25">
      <c r="A16" s="187" t="s">
        <v>338</v>
      </c>
      <c r="B16" s="273" t="s">
        <v>246</v>
      </c>
      <c r="C16" s="181" t="s">
        <v>249</v>
      </c>
      <c r="D16" s="211">
        <v>253</v>
      </c>
      <c r="E16" s="181" t="s">
        <v>313</v>
      </c>
      <c r="F16" s="186">
        <v>13281624.890000001</v>
      </c>
      <c r="G16" s="186">
        <v>14576880.49</v>
      </c>
      <c r="H16" s="186">
        <v>0</v>
      </c>
      <c r="I16" s="178">
        <v>11417715.609999999</v>
      </c>
      <c r="J16" s="178">
        <v>10836400.609999999</v>
      </c>
      <c r="K16" s="195" t="s">
        <v>326</v>
      </c>
      <c r="L16" s="195" t="s">
        <v>316</v>
      </c>
      <c r="M16" s="194" t="s">
        <v>357</v>
      </c>
      <c r="N16" s="194" t="s">
        <v>233</v>
      </c>
      <c r="O16" s="195" t="s">
        <v>316</v>
      </c>
      <c r="P16" s="196" t="s">
        <v>230</v>
      </c>
      <c r="Q16" s="196" t="s">
        <v>358</v>
      </c>
      <c r="R16" s="198">
        <v>1</v>
      </c>
      <c r="S16" s="199">
        <v>0</v>
      </c>
      <c r="T16" s="198">
        <v>0</v>
      </c>
      <c r="U16" s="199">
        <v>6</v>
      </c>
      <c r="V16" s="199">
        <v>6</v>
      </c>
      <c r="W16" s="200" t="s">
        <v>359</v>
      </c>
    </row>
    <row r="17" spans="1:23" ht="87" customHeight="1" x14ac:dyDescent="0.25">
      <c r="A17" s="187" t="s">
        <v>342</v>
      </c>
      <c r="B17" s="273" t="s">
        <v>360</v>
      </c>
      <c r="C17" s="181" t="s">
        <v>361</v>
      </c>
      <c r="D17" s="211">
        <v>253</v>
      </c>
      <c r="E17" s="181" t="s">
        <v>313</v>
      </c>
      <c r="F17" s="186">
        <v>813889.59</v>
      </c>
      <c r="G17" s="186">
        <v>1159512.1499999999</v>
      </c>
      <c r="H17" s="186">
        <v>0</v>
      </c>
      <c r="I17" s="178">
        <v>1127803.04</v>
      </c>
      <c r="J17" s="178">
        <v>1127803.04</v>
      </c>
      <c r="K17" s="195" t="s">
        <v>326</v>
      </c>
      <c r="L17" s="195" t="s">
        <v>316</v>
      </c>
      <c r="M17" s="194" t="s">
        <v>362</v>
      </c>
      <c r="N17" s="194" t="s">
        <v>238</v>
      </c>
      <c r="O17" s="195" t="s">
        <v>316</v>
      </c>
      <c r="P17" s="196" t="s">
        <v>230</v>
      </c>
      <c r="Q17" s="196" t="s">
        <v>363</v>
      </c>
      <c r="R17" s="198">
        <v>1</v>
      </c>
      <c r="S17" s="199">
        <v>0</v>
      </c>
      <c r="T17" s="198">
        <v>0.19</v>
      </c>
      <c r="U17" s="199">
        <v>900</v>
      </c>
      <c r="V17" s="199">
        <v>900</v>
      </c>
      <c r="W17" s="200" t="s">
        <v>364</v>
      </c>
    </row>
    <row r="18" spans="1:23" ht="189.75" customHeight="1" x14ac:dyDescent="0.25">
      <c r="A18" s="187" t="s">
        <v>347</v>
      </c>
      <c r="B18" s="273" t="s">
        <v>247</v>
      </c>
      <c r="C18" s="181" t="s">
        <v>250</v>
      </c>
      <c r="D18" s="211">
        <v>253</v>
      </c>
      <c r="E18" s="181" t="s">
        <v>313</v>
      </c>
      <c r="F18" s="186">
        <v>5491698.6299999999</v>
      </c>
      <c r="G18" s="186">
        <v>4636418.53</v>
      </c>
      <c r="H18" s="186">
        <v>0</v>
      </c>
      <c r="I18" s="178">
        <v>4396276.29</v>
      </c>
      <c r="J18" s="178">
        <v>4396276.29</v>
      </c>
      <c r="K18" s="195" t="s">
        <v>326</v>
      </c>
      <c r="L18" s="195" t="s">
        <v>316</v>
      </c>
      <c r="M18" s="194" t="s">
        <v>365</v>
      </c>
      <c r="N18" s="194" t="s">
        <v>366</v>
      </c>
      <c r="O18" s="195" t="s">
        <v>316</v>
      </c>
      <c r="P18" s="196" t="s">
        <v>230</v>
      </c>
      <c r="Q18" s="196" t="s">
        <v>367</v>
      </c>
      <c r="R18" s="198">
        <v>1</v>
      </c>
      <c r="S18" s="199">
        <v>0</v>
      </c>
      <c r="T18" s="198">
        <v>0.17</v>
      </c>
      <c r="U18" s="199">
        <v>1498</v>
      </c>
      <c r="V18" s="199">
        <v>1498</v>
      </c>
      <c r="W18" s="200" t="s">
        <v>341</v>
      </c>
    </row>
    <row r="19" spans="1:23" ht="175.5" customHeight="1" x14ac:dyDescent="0.25">
      <c r="A19" s="187" t="s">
        <v>347</v>
      </c>
      <c r="B19" s="273" t="s">
        <v>368</v>
      </c>
      <c r="C19" s="181" t="s">
        <v>369</v>
      </c>
      <c r="D19" s="211">
        <v>253</v>
      </c>
      <c r="E19" s="181" t="s">
        <v>313</v>
      </c>
      <c r="F19" s="186">
        <v>370368.94</v>
      </c>
      <c r="G19" s="186">
        <v>407099.98</v>
      </c>
      <c r="H19" s="186">
        <v>0</v>
      </c>
      <c r="I19" s="178">
        <v>364835.43</v>
      </c>
      <c r="J19" s="178">
        <v>364835.43</v>
      </c>
      <c r="K19" s="195" t="s">
        <v>326</v>
      </c>
      <c r="L19" s="195" t="s">
        <v>316</v>
      </c>
      <c r="M19" s="194" t="s">
        <v>370</v>
      </c>
      <c r="N19" s="194" t="s">
        <v>237</v>
      </c>
      <c r="O19" s="195" t="s">
        <v>316</v>
      </c>
      <c r="P19" s="196" t="s">
        <v>230</v>
      </c>
      <c r="Q19" s="196" t="s">
        <v>371</v>
      </c>
      <c r="R19" s="198">
        <v>1</v>
      </c>
      <c r="S19" s="199">
        <v>0</v>
      </c>
      <c r="T19" s="198">
        <v>0</v>
      </c>
      <c r="U19" s="199">
        <v>20</v>
      </c>
      <c r="V19" s="199">
        <v>20</v>
      </c>
      <c r="W19" s="200" t="s">
        <v>341</v>
      </c>
    </row>
    <row r="20" spans="1:23" ht="251.25" customHeight="1" x14ac:dyDescent="0.25">
      <c r="A20" s="187" t="s">
        <v>347</v>
      </c>
      <c r="B20" s="273" t="s">
        <v>258</v>
      </c>
      <c r="C20" s="181" t="s">
        <v>259</v>
      </c>
      <c r="D20" s="211">
        <v>253</v>
      </c>
      <c r="E20" s="181" t="s">
        <v>313</v>
      </c>
      <c r="F20" s="182">
        <v>805006.39</v>
      </c>
      <c r="G20" s="182">
        <v>1134747.93</v>
      </c>
      <c r="H20" s="182">
        <v>0</v>
      </c>
      <c r="I20" s="178">
        <v>1120541.24</v>
      </c>
      <c r="J20" s="178">
        <v>1120541.24</v>
      </c>
      <c r="K20" s="195" t="s">
        <v>326</v>
      </c>
      <c r="L20" s="195" t="s">
        <v>316</v>
      </c>
      <c r="M20" s="194" t="s">
        <v>372</v>
      </c>
      <c r="N20" s="194" t="s">
        <v>234</v>
      </c>
      <c r="O20" s="195" t="s">
        <v>316</v>
      </c>
      <c r="P20" s="196" t="s">
        <v>230</v>
      </c>
      <c r="Q20" s="196" t="s">
        <v>373</v>
      </c>
      <c r="R20" s="198">
        <v>1</v>
      </c>
      <c r="S20" s="199">
        <v>0</v>
      </c>
      <c r="T20" s="198">
        <v>0.23</v>
      </c>
      <c r="U20" s="199">
        <v>1541</v>
      </c>
      <c r="V20" s="199">
        <v>1541</v>
      </c>
      <c r="W20" s="200" t="s">
        <v>341</v>
      </c>
    </row>
    <row r="21" spans="1:23" ht="161.25" customHeight="1" x14ac:dyDescent="0.25">
      <c r="A21" s="187" t="s">
        <v>347</v>
      </c>
      <c r="B21" s="273" t="s">
        <v>374</v>
      </c>
      <c r="C21" s="181" t="s">
        <v>375</v>
      </c>
      <c r="D21" s="211">
        <v>253</v>
      </c>
      <c r="E21" s="181" t="s">
        <v>313</v>
      </c>
      <c r="F21" s="182">
        <v>1153173.07</v>
      </c>
      <c r="G21" s="182">
        <v>1216979.6100000001</v>
      </c>
      <c r="H21" s="182">
        <v>0</v>
      </c>
      <c r="I21" s="178">
        <v>1141777.46</v>
      </c>
      <c r="J21" s="178">
        <v>1141777.46</v>
      </c>
      <c r="K21" s="195" t="s">
        <v>326</v>
      </c>
      <c r="L21" s="195" t="s">
        <v>316</v>
      </c>
      <c r="M21" s="194" t="s">
        <v>376</v>
      </c>
      <c r="N21" s="194" t="s">
        <v>236</v>
      </c>
      <c r="O21" s="195" t="s">
        <v>316</v>
      </c>
      <c r="P21" s="196" t="s">
        <v>230</v>
      </c>
      <c r="Q21" s="196" t="s">
        <v>377</v>
      </c>
      <c r="R21" s="198">
        <v>1</v>
      </c>
      <c r="S21" s="199">
        <v>0</v>
      </c>
      <c r="T21" s="198">
        <v>0</v>
      </c>
      <c r="U21" s="199">
        <v>2</v>
      </c>
      <c r="V21" s="199">
        <v>2</v>
      </c>
      <c r="W21" s="200" t="s">
        <v>378</v>
      </c>
    </row>
    <row r="22" spans="1:23" ht="168.75" customHeight="1" x14ac:dyDescent="0.25">
      <c r="A22" s="188" t="s">
        <v>379</v>
      </c>
      <c r="B22" s="273" t="s">
        <v>380</v>
      </c>
      <c r="C22" s="189" t="s">
        <v>381</v>
      </c>
      <c r="D22" s="212">
        <v>253</v>
      </c>
      <c r="E22" s="183" t="s">
        <v>313</v>
      </c>
      <c r="F22" s="184">
        <v>6136609.2699999996</v>
      </c>
      <c r="G22" s="184">
        <v>6412103.4800000004</v>
      </c>
      <c r="H22" s="184">
        <v>0</v>
      </c>
      <c r="I22" s="178">
        <v>6392035.9500000002</v>
      </c>
      <c r="J22" s="178">
        <v>6392035.9500000002</v>
      </c>
      <c r="K22" s="195" t="s">
        <v>326</v>
      </c>
      <c r="L22" s="195" t="s">
        <v>316</v>
      </c>
      <c r="M22" s="194" t="s">
        <v>382</v>
      </c>
      <c r="N22" s="201" t="s">
        <v>383</v>
      </c>
      <c r="O22" s="195" t="s">
        <v>316</v>
      </c>
      <c r="P22" s="196" t="s">
        <v>384</v>
      </c>
      <c r="Q22" s="196" t="s">
        <v>385</v>
      </c>
      <c r="R22" s="198">
        <v>1</v>
      </c>
      <c r="S22" s="199">
        <v>0</v>
      </c>
      <c r="T22" s="198">
        <v>0</v>
      </c>
      <c r="U22" s="198">
        <v>0.33</v>
      </c>
      <c r="V22" s="198">
        <v>0.33</v>
      </c>
      <c r="W22" s="200" t="s">
        <v>386</v>
      </c>
    </row>
    <row r="23" spans="1:23" s="207" customFormat="1" ht="32.25" customHeight="1" x14ac:dyDescent="0.25">
      <c r="A23" s="202"/>
      <c r="B23" s="203"/>
      <c r="C23" s="202"/>
      <c r="D23" s="202"/>
      <c r="E23" s="203"/>
      <c r="F23" s="204">
        <f>SUM(F5:F22)</f>
        <v>118687506.99999997</v>
      </c>
      <c r="G23" s="204">
        <f>SUM(G5:G22)</f>
        <v>129696299.47000001</v>
      </c>
      <c r="H23" s="204">
        <f t="shared" ref="H23:J23" si="0">SUM(H5:H22)</f>
        <v>0</v>
      </c>
      <c r="I23" s="204">
        <f t="shared" si="0"/>
        <v>123245951.14000003</v>
      </c>
      <c r="J23" s="204">
        <f t="shared" si="0"/>
        <v>122503676.74000001</v>
      </c>
      <c r="K23" s="205"/>
      <c r="L23" s="205"/>
      <c r="M23" s="205"/>
      <c r="N23" s="205"/>
      <c r="O23" s="205"/>
      <c r="P23" s="206"/>
      <c r="Q23" s="206"/>
      <c r="R23" s="205"/>
      <c r="S23" s="205"/>
      <c r="T23" s="205"/>
      <c r="U23" s="205"/>
      <c r="V23" s="205"/>
      <c r="W23" s="205"/>
    </row>
    <row r="24" spans="1:23" x14ac:dyDescent="0.25">
      <c r="A24" s="179" t="s">
        <v>44</v>
      </c>
      <c r="B24" s="158"/>
      <c r="C24" s="157"/>
      <c r="D24" s="157"/>
      <c r="E24" s="158"/>
      <c r="F24" s="178"/>
      <c r="G24" s="178"/>
      <c r="H24" s="178"/>
      <c r="I24" s="178"/>
      <c r="J24" s="178"/>
      <c r="K24" s="154"/>
      <c r="L24" s="154"/>
      <c r="M24" s="154"/>
      <c r="N24" s="154"/>
      <c r="O24" s="154"/>
      <c r="P24" s="156"/>
      <c r="Q24" s="156"/>
      <c r="R24" s="154"/>
      <c r="S24" s="154"/>
      <c r="T24" s="154"/>
      <c r="U24" s="154"/>
      <c r="V24" s="154"/>
      <c r="W24" s="154"/>
    </row>
    <row r="25" spans="1:23" x14ac:dyDescent="0.25">
      <c r="A25" s="157"/>
      <c r="B25" s="158"/>
      <c r="C25" s="157"/>
      <c r="D25" s="157"/>
      <c r="E25" s="158"/>
      <c r="F25" s="178"/>
      <c r="G25" s="178"/>
      <c r="H25" s="178"/>
      <c r="I25" s="178"/>
      <c r="J25" s="178"/>
      <c r="K25" s="154"/>
      <c r="L25" s="154"/>
      <c r="M25" s="154"/>
      <c r="N25" s="154"/>
      <c r="O25" s="154"/>
      <c r="P25" s="156"/>
      <c r="Q25" s="156"/>
      <c r="R25" s="154"/>
      <c r="S25" s="154"/>
      <c r="T25" s="154"/>
      <c r="U25" s="154"/>
      <c r="V25" s="154"/>
      <c r="W25" s="154"/>
    </row>
    <row r="26" spans="1:23" x14ac:dyDescent="0.25">
      <c r="A26" s="157"/>
      <c r="B26" s="158"/>
      <c r="C26" s="157"/>
      <c r="D26" s="157"/>
      <c r="E26" s="158"/>
      <c r="F26" s="178"/>
      <c r="G26" s="178"/>
      <c r="I26" s="178"/>
      <c r="J26" s="178"/>
      <c r="K26" s="154"/>
      <c r="L26" s="154"/>
      <c r="M26" s="154"/>
      <c r="N26" s="154"/>
      <c r="O26" s="154"/>
      <c r="P26" s="156"/>
      <c r="Q26" s="156"/>
      <c r="R26" s="154"/>
      <c r="S26" s="154"/>
      <c r="T26" s="154"/>
      <c r="U26" s="154"/>
      <c r="V26" s="154"/>
      <c r="W26" s="154"/>
    </row>
    <row r="27" spans="1:23" x14ac:dyDescent="0.25">
      <c r="A27" s="157"/>
      <c r="B27" s="158"/>
      <c r="C27" s="157"/>
      <c r="D27" s="157"/>
      <c r="E27" s="158"/>
      <c r="F27" s="158"/>
      <c r="G27" s="158"/>
      <c r="H27" s="158"/>
      <c r="I27" s="158"/>
      <c r="J27" s="158"/>
      <c r="K27" s="158"/>
      <c r="L27" s="158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</row>
    <row r="28" spans="1:23" x14ac:dyDescent="0.25">
      <c r="A28" s="157"/>
      <c r="B28" s="158"/>
      <c r="C28" s="157"/>
      <c r="D28" s="157"/>
      <c r="E28" s="158"/>
      <c r="F28" s="178"/>
      <c r="G28" s="178"/>
      <c r="H28" s="178"/>
      <c r="I28" s="178"/>
      <c r="J28" s="178"/>
      <c r="K28" s="158"/>
      <c r="L28" s="158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</row>
    <row r="29" spans="1:23" x14ac:dyDescent="0.25">
      <c r="A29" s="157"/>
      <c r="B29" s="158"/>
      <c r="C29" s="157"/>
      <c r="D29" s="157"/>
      <c r="E29" s="158"/>
      <c r="F29" s="158"/>
      <c r="G29" s="158"/>
      <c r="H29" s="158"/>
      <c r="I29" s="158"/>
      <c r="J29" s="158"/>
      <c r="K29" s="158"/>
      <c r="L29" s="158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</row>
    <row r="30" spans="1:23" x14ac:dyDescent="0.25">
      <c r="A30" s="157"/>
      <c r="B30" s="158"/>
      <c r="C30" s="157"/>
      <c r="D30" s="157"/>
      <c r="E30" s="158"/>
      <c r="F30" s="158"/>
      <c r="G30" s="158"/>
      <c r="H30" s="178"/>
      <c r="I30" s="178"/>
      <c r="J30" s="158"/>
      <c r="K30" s="158"/>
      <c r="L30" s="158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</row>
    <row r="31" spans="1:23" x14ac:dyDescent="0.25">
      <c r="A31" s="154"/>
      <c r="B31" s="154"/>
      <c r="C31" s="452" t="s">
        <v>39</v>
      </c>
      <c r="D31" s="452"/>
      <c r="E31" s="452"/>
      <c r="F31" s="154"/>
      <c r="G31" s="154"/>
      <c r="H31" s="154"/>
      <c r="I31" s="154"/>
      <c r="J31" s="154"/>
      <c r="K31" s="339" t="s">
        <v>40</v>
      </c>
      <c r="L31" s="339"/>
      <c r="M31" s="339"/>
      <c r="N31" s="339"/>
      <c r="O31" s="339"/>
      <c r="P31" s="154"/>
      <c r="Q31" s="154"/>
      <c r="R31" s="154"/>
      <c r="S31" s="154"/>
      <c r="T31" s="154"/>
      <c r="U31" s="154"/>
      <c r="V31" s="154"/>
      <c r="W31" s="154"/>
    </row>
    <row r="32" spans="1:23" ht="30" customHeight="1" x14ac:dyDescent="0.25">
      <c r="A32" s="154"/>
      <c r="B32" s="154"/>
      <c r="C32" s="452" t="s">
        <v>414</v>
      </c>
      <c r="D32" s="452"/>
      <c r="E32" s="452"/>
      <c r="F32" s="154"/>
      <c r="G32" s="154"/>
      <c r="H32" s="154"/>
      <c r="I32" s="154"/>
      <c r="J32" s="154"/>
      <c r="K32" s="330" t="s">
        <v>389</v>
      </c>
      <c r="L32" s="330"/>
      <c r="M32" s="330"/>
      <c r="N32" s="330"/>
      <c r="O32" s="330"/>
      <c r="P32" s="154"/>
      <c r="Q32" s="154"/>
      <c r="R32" s="154"/>
      <c r="S32" s="154"/>
      <c r="T32" s="154"/>
      <c r="U32" s="154"/>
      <c r="V32" s="154"/>
      <c r="W32" s="154"/>
    </row>
    <row r="33" spans="3:15" x14ac:dyDescent="0.25">
      <c r="C33" s="154"/>
      <c r="D33" s="155"/>
      <c r="E33" s="154"/>
      <c r="F33" s="154"/>
      <c r="G33" s="154"/>
      <c r="H33" s="154"/>
      <c r="I33" s="154"/>
      <c r="J33" s="154"/>
      <c r="K33" s="330"/>
      <c r="L33" s="330"/>
      <c r="M33" s="330"/>
      <c r="N33" s="330"/>
      <c r="O33" s="330"/>
    </row>
    <row r="34" spans="3:15" x14ac:dyDescent="0.25">
      <c r="C34" s="154"/>
      <c r="D34" s="155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</row>
    <row r="35" spans="3:15" x14ac:dyDescent="0.25">
      <c r="C35" s="154"/>
      <c r="D35" s="155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</row>
    <row r="36" spans="3:15" x14ac:dyDescent="0.25">
      <c r="C36" s="154"/>
      <c r="D36" s="155"/>
      <c r="E36" s="154"/>
      <c r="F36" s="213"/>
      <c r="G36" s="154"/>
      <c r="H36" s="154"/>
      <c r="I36" s="213"/>
      <c r="J36" s="213"/>
      <c r="K36" s="154"/>
      <c r="L36" s="154"/>
      <c r="M36" s="154"/>
      <c r="N36" s="154"/>
      <c r="O36" s="154"/>
    </row>
    <row r="37" spans="3:15" x14ac:dyDescent="0.25">
      <c r="C37" s="154"/>
      <c r="D37" s="155"/>
      <c r="E37" s="154"/>
      <c r="F37" s="154"/>
      <c r="G37" s="154"/>
      <c r="H37" s="154"/>
      <c r="I37" s="213"/>
      <c r="J37" s="213"/>
      <c r="K37" s="154"/>
      <c r="L37" s="154"/>
      <c r="M37" s="154"/>
      <c r="N37" s="154"/>
      <c r="O37" s="154"/>
    </row>
    <row r="38" spans="3:15" x14ac:dyDescent="0.25">
      <c r="C38" s="154"/>
      <c r="D38" s="155"/>
      <c r="E38" s="154"/>
      <c r="F38" s="213"/>
      <c r="G38" s="154"/>
      <c r="H38" s="154"/>
      <c r="I38" s="154"/>
      <c r="J38" s="154"/>
      <c r="K38" s="154"/>
      <c r="L38" s="154"/>
      <c r="M38" s="154"/>
      <c r="N38" s="154"/>
      <c r="O38" s="154"/>
    </row>
    <row r="39" spans="3:15" x14ac:dyDescent="0.25">
      <c r="C39" s="154"/>
      <c r="D39" s="155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</sheetData>
  <mergeCells count="5">
    <mergeCell ref="C31:E31"/>
    <mergeCell ref="C32:E32"/>
    <mergeCell ref="K31:O31"/>
    <mergeCell ref="K32:O33"/>
    <mergeCell ref="A1:W1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EAI</vt:lpstr>
      <vt:lpstr>EAI COMPLEMENTARIO</vt:lpstr>
      <vt:lpstr>COG</vt:lpstr>
      <vt:lpstr>CTG</vt:lpstr>
      <vt:lpstr>CA</vt:lpstr>
      <vt:lpstr>CFG</vt:lpstr>
      <vt:lpstr>ENT</vt:lpstr>
      <vt:lpstr>IND</vt:lpstr>
      <vt:lpstr>FFF</vt:lpstr>
      <vt:lpstr>GCP</vt:lpstr>
      <vt:lpstr>PPI</vt:lpstr>
      <vt:lpstr>IR</vt:lpstr>
      <vt:lpstr>EAI!Área_de_impresión</vt:lpstr>
      <vt:lpstr>'EAI COMPLEMENTARIO'!Área_de_impresión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2026-01-27T15:35:45Z</cp:lastPrinted>
  <dcterms:created xsi:type="dcterms:W3CDTF">2023-10-24T16:46:26Z</dcterms:created>
  <dcterms:modified xsi:type="dcterms:W3CDTF">2026-01-27T15:38:32Z</dcterms:modified>
</cp:coreProperties>
</file>