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CUENTA PÚBLICA 2025\2 T\"/>
    </mc:Choice>
  </mc:AlternateContent>
  <xr:revisionPtr revIDLastSave="0" documentId="8_{97493B87-2224-4724-9F84-63CA58905278}" xr6:coauthVersionLast="36" xr6:coauthVersionMax="36" xr10:uidLastSave="{00000000-0000-0000-0000-000000000000}"/>
  <bookViews>
    <workbookView xWindow="0" yWindow="0" windowWidth="28800" windowHeight="12225" tabRatio="787" activeTab="11" xr2:uid="{7285EB63-3606-49C3-AA1B-64B8AB0C7500}"/>
  </bookViews>
  <sheets>
    <sheet name="EAI" sheetId="1" r:id="rId1"/>
    <sheet name="EAI COMPLEMENTARIO" sheetId="2" r:id="rId2"/>
    <sheet name="COG" sheetId="37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1" i="26" l="1"/>
  <c r="L41" i="26"/>
  <c r="M31" i="26"/>
  <c r="L31" i="26"/>
  <c r="H20" i="32" l="1"/>
  <c r="I6" i="18" l="1"/>
  <c r="J6" i="18"/>
  <c r="G6" i="18"/>
  <c r="H17" i="32" l="1"/>
  <c r="H16" i="32"/>
  <c r="H15" i="32"/>
  <c r="H14" i="32"/>
  <c r="H13" i="32"/>
  <c r="H31" i="26" l="1"/>
  <c r="I31" i="26"/>
  <c r="J31" i="26"/>
  <c r="K31" i="26"/>
  <c r="G31" i="26"/>
  <c r="D18" i="32"/>
  <c r="F18" i="32"/>
  <c r="G18" i="32"/>
  <c r="C18" i="32"/>
  <c r="D9" i="32"/>
  <c r="F9" i="32"/>
  <c r="G9" i="32"/>
  <c r="C9" i="32"/>
  <c r="D6" i="32"/>
  <c r="F6" i="32"/>
  <c r="G6" i="32"/>
  <c r="C6" i="32"/>
  <c r="E20" i="32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H9" i="32"/>
  <c r="E9" i="32"/>
  <c r="H11" i="32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J39" i="26" l="1"/>
  <c r="K39" i="26"/>
  <c r="A2" i="18"/>
  <c r="I39" i="26" l="1"/>
  <c r="M39" i="26" s="1"/>
  <c r="H41" i="26" l="1"/>
  <c r="I41" i="26"/>
  <c r="J41" i="26"/>
  <c r="K41" i="26"/>
  <c r="G41" i="26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<sst xmlns="http://schemas.openxmlformats.org/spreadsheetml/2006/main" count="785" uniqueCount="428">
  <si>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</si>
  <si>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</si>
  <si>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</si>
  <si>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</si>
  <si>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</si>
  <si>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</si>
  <si>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</si>
  <si>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</si>
  <si>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</si>
  <si>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</si>
  <si>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</si>
  <si>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</si>
  <si>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</si>
  <si>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</si>
  <si>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</si>
  <si>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</si>
  <si>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</si>
  <si>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</si>
  <si>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</si>
  <si>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</si>
  <si>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</si>
  <si>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</si>
  <si>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</si>
  <si>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</si>
  <si>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</si>
  <si>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</si>
  <si>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</si>
  <si>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</si>
  <si>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</si>
  <si>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</si>
  <si>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</si>
  <si>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</si>
  <si>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</si>
  <si>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</si>
  <si>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</si>
  <si>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</si>
  <si>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</si>
  <si>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</si>
  <si>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</si>
  <si>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</si>
  <si>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</si>
  <si>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</si>
  <si>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</si>
  <si>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</si>
  <si>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</si>
  <si>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</si>
  <si>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</si>
  <si>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</si>
  <si>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</si>
  <si>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</si>
  <si>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</si>
  <si>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</si>
  <si>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</si>
  <si>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</si>
  <si>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</si>
  <si>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</si>
  <si>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</si>
  <si>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</si>
  <si>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</si>
  <si>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</si>
  <si>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</si>
  <si>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</si>
  <si>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</si>
  <si>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</si>
  <si>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</si>
  <si>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</si>
  <si>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</si>
  <si>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</si>
  <si>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</si>
  <si>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</si>
  <si>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</si>
  <si>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</si>
  <si>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</si>
  <si>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</si>
  <si>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</si>
  <si>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</si>
  <si>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</si>
  <si>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</si>
  <si>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</si>
  <si>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</si>
  <si>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</si>
  <si>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</si>
  <si>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</si>
  <si>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</si>
  <si>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</si>
  <si>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</si>
  <si>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</si>
  <si>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</si>
  <si>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</si>
  <si>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</si>
  <si>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</si>
  <si>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</si>
  <si>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</si>
  <si>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</si>
  <si>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</si>
  <si>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</si>
  <si>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</si>
  <si>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</si>
  <si>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</si>
  <si>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</si>
  <si>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</si>
  <si>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</si>
  <si>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</si>
  <si>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</si>
  <si>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</si>
  <si>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</si>
  <si>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</si>
  <si>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</si>
  <si>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</si>
  <si>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</si>
  <si>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</si>
  <si>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</si>
  <si>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</si>
  <si>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</si>
  <si>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</si>
  <si>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</si>
  <si>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</si>
  <si>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</si>
  <si>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</si>
  <si>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</si>
  <si>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</si>
  <si>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</si>
  <si>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</si>
  <si>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</si>
  <si>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</si>
  <si>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</si>
  <si>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</si>
  <si>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</si>
  <si>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</si>
  <si>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</si>
  <si>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</si>
  <si>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</si>
  <si>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</si>
  <si>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</si>
  <si>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</si>
  <si>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</si>
  <si>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</si>
  <si>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</si>
  <si>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</si>
  <si>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</si>
  <si>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</si>
  <si>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</si>
  <si>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</si>
  <si>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</si>
  <si>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</si>
  <si>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</si>
  <si>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</si>
  <si>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</si>
  <si>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</si>
  <si>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</si>
  <si>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</si>
  <si>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</si>
  <si>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</si>
  <si>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</si>
  <si>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</si>
  <si>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</si>
  <si>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</si>
  <si>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</si>
  <si>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</si>
  <si>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</si>
  <si>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</si>
  <si>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</si>
  <si>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</si>
  <si>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</si>
  <si>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</si>
  <si>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</si>
  <si>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</si>
  <si>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</si>
  <si>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</si>
  <si>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</si>
  <si>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</si>
  <si>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</si>
  <si>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</si>
  <si>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</si>
  <si>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</si>
  <si>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</si>
  <si>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</si>
  <si>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</si>
  <si>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</si>
  <si>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</si>
  <si>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</si>
  <si>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</si>
  <si>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</si>
  <si>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</si>
  <si>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</si>
  <si>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</si>
  <si>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</si>
  <si>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</si>
  <si>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</si>
  <si>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</si>
  <si>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</si>
  <si>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</si>
  <si>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</si>
  <si>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</si>
  <si>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</si>
  <si>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</si>
  <si>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</si>
  <si>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</si>
  <si>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</si>
  <si>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</si>
  <si>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</si>
  <si>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</si>
  <si>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</si>
  <si>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</si>
  <si>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</si>
  <si>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</si>
  <si>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</si>
  <si>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</si>
  <si>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</si>
  <si>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</si>
  <si>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</si>
  <si>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</si>
  <si>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</si>
  <si>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</si>
  <si>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</si>
  <si>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</si>
  <si>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</si>
  <si>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</si>
  <si>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</si>
  <si>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</si>
  <si>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</si>
  <si>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</si>
  <si>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</si>
  <si>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</si>
  <si>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</si>
  <si>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</si>
  <si>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</si>
  <si>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</si>
  <si>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</si>
  <si>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</si>
  <si>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</si>
  <si>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</si>
  <si>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</si>
  <si>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</si>
  <si>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</si>
  <si>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</si>
  <si>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</si>
  <si>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</si>
  <si>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</si>
  <si>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</si>
  <si>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</si>
  <si>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</si>
  <si>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</si>
  <si>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</si>
  <si>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</si>
  <si>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</si>
  <si>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</si>
  <si>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</si>
  <si>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</si>
  <si>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</si>
  <si>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</si>
  <si>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</si>
  <si>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</si>
  <si>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</si>
  <si>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</si>
  <si>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</si>
  <si>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</si>
  <si>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</si>
  <si>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</si>
  <si>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</si>
  <si>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</si>
  <si>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</si>
  <si>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</si>
  <si>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</si>
  <si>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</si>
  <si>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</si>
  <si>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</si>
  <si>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</si>
  <si>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</si>
  <si>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</si>
  <si>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</si>
  <si>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</si>
  <si>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</si>
  <si>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</si>
  <si>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</si>
  <si>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</si>
  <si>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</si>
  <si>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</si>
  <si>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</si>
  <si>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</si>
  <si>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</si>
  <si>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</si>
  <si>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</si>
  <si>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</si>
  <si>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</si>
  <si>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</si>
  <si>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</si>
  <si>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</si>
  <si>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</si>
  <si>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</si>
  <si>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</si>
  <si>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</si>
  <si>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</si>
  <si>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</si>
  <si>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</si>
  <si>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</si>
  <si>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</si>
  <si>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</si>
  <si>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</si>
  <si>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</si>
  <si>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</si>
  <si>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</si>
  <si>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</si>
  <si>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</si>
  <si>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</si>
  <si>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</si>
  <si>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</si>
  <si>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</si>
  <si>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</si>
  <si>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</si>
  <si>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</si>
  <si>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</si>
  <si>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</si>
  <si>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</si>
  <si>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</si>
  <si>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</si>
  <si>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</si>
  <si>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</si>
  <si>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</si>
  <si>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</si>
  <si>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</si>
  <si>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</si>
  <si>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</si>
  <si>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</si>
  <si>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</si>
  <si>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</si>
  <si>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</si>
  <si>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</si>
  <si>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</si>
  <si>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</si>
  <si>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</si>
  <si>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</si>
  <si>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</si>
  <si>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</si>
  <si>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</si>
  <si>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</si>
  <si>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</si>
  <si>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</si>
  <si>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</si>
  <si>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</si>
  <si>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</si>
  <si>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</si>
  <si>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</si>
  <si>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</si>
  <si>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</si>
  <si>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</si>
  <si>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</si>
  <si>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</si>
  <si>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</si>
  <si>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</si>
  <si>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</si>
  <si>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</si>
  <si>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</si>
  <si>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</si>
  <si>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</si>
  <si>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</si>
  <si>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</si>
  <si>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</si>
  <si>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</si>
  <si>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</si>
  <si>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</si>
  <si>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</si>
  <si>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</si>
  <si>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</si>
  <si>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</si>
  <si>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</si>
  <si>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</si>
  <si>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</si>
  <si>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</si>
  <si>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</si>
  <si>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</si>
  <si>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</si>
  <si>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</si>
  <si>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</si>
  <si>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</si>
  <si>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</si>
  <si>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</si>
  <si>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</si>
  <si>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</si>
  <si>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</si>
  <si>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</si>
  <si>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</si>
  <si>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</si>
  <si>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</si>
  <si>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</si>
  <si>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</si>
  <si>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</si>
  <si>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</si>
  <si>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</si>
  <si>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EQUIPAMIENTO EDIFICIO DE DOCENCIA F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</si>
  <si>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</si>
  <si>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</si>
  <si>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</si>
  <si>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</si>
  <si>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</si>
  <si>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</si>
  <si>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</si>
  <si>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</si>
  <si>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</si>
  <si>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</si>
  <si>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</si>
  <si>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</si>
  <si>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</si>
  <si>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</si>
  <si>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</si>
  <si>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</si>
  <si>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</si>
  <si>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</si>
  <si>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</si>
  <si>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</si>
  <si>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</si>
  <si>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</si>
  <si>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</si>
  <si>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</si>
  <si>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</si>
  <si>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>UNIVERSIDAD TECNOLOGICA DEL NORTE DE GUANAJUATO
Estado Analítico del Ejercicio del Presupuesto de Egresos
Clasificación por Objeto del Gasto (Capítulo y Concepto)
Del 1 de Enero al 30 de Junio de 2025</t>
  </si>
  <si>
    <t>Universidad Tecnológica del Norte de Guanajuato
Estado Analítico del Ejercicio del Presupuesto de Egresos
Clasificación Económica (por Tipo de Gasto)
Del 01 de Enero al 30 de Junio de 2025</t>
  </si>
  <si>
    <t>Universidad Tecnológica del Norte de Guanajuato
Estado Analítico del Ejercicio del Presupuesto de Egresos
Clasificación Administrativa
Del 01 de Enero al 30 de Junio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</si>
  <si>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30 de Junio de 2025</t>
    </r>
  </si>
  <si>
    <t>Universidad Tecnológica del Norte de Guanajuato
Estado Analítico del Ejercicio del Presupuesto de Egresos
Clasificación Funcional (Finalidad y Función)
Del 01 de Enero al 30 de Junio de 2025</t>
  </si>
  <si>
    <t xml:space="preserve"> Universidad Tecnológica del Norte de Guanajuato
Estado Analítico Complementario de Ingresos
Del 01 de Enero al 30 de Junio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</si>
  <si>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Universidad Tecnológica del Norte de Guanajuato
Estado Analítico de Ingresos
Del 01 Enero al 30 de Junio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</si>
  <si>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Endeudamiento Neto
Del 01 de Enero al 30 de Junio de 2025                                                                                                                             </t>
  </si>
  <si>
    <t xml:space="preserve">Universidad Tecnológica del Norte de Guanajuato
Intereses de la Deuda
Del 01 de Enero al 30 de Junio de 2025                                                                                                                     </t>
  </si>
  <si>
    <t>UNIVERSIDAD TECNOLOGICA DEL NORTE DE GUANAJUATO
Flujo de Fondos
Del 1 de Enero al 30 de Junio de 2025</t>
  </si>
  <si>
    <t>UNIVERSIDAD TECNOLOGICA DEL NORTE DE GUANAJUATO
Gasto por Categoría Programática
Del 1 de Enero al 30 de Junio de 2025</t>
  </si>
  <si>
    <t>UNIVERSIDAD TECNOLOGICA DEL NORTE DE GUANAJUATO
Programas y Proyectos de Inversión
Del 1 de Enero al 30 de Junio de 2025</t>
  </si>
  <si>
    <t>Universidad Tecnlógica del Norte de Guanajuato
Indicadores de Resultados
Del 1 de Enero al 30 de 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</si>
</sst>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0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13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9" fontId="18" fillId="3" borderId="31" xfId="64" applyFont="1" applyFill="1" applyBorder="1" applyAlignment="1" applyProtection="1">
      <alignment horizontal="center" vertical="top" wrapText="1"/>
    </xf>
    <xf numFmtId="43" fontId="18" fillId="7" borderId="44" xfId="0" applyNumberFormat="1" applyFont="1" applyFill="1" applyBorder="1" applyAlignment="1" applyProtection="1">
      <alignment horizontal="right" vertical="center" wrapText="1"/>
    </xf>
    <xf numFmtId="9" fontId="18" fillId="5" borderId="44" xfId="64" applyFont="1" applyFill="1" applyBorder="1" applyAlignment="1" applyProtection="1">
      <alignment horizontal="center" vertical="top" wrapText="1"/>
    </xf>
    <xf numFmtId="9" fontId="18" fillId="5" borderId="31" xfId="64" applyFont="1" applyFill="1" applyBorder="1" applyAlignment="1" applyProtection="1">
      <alignment horizontal="center" vertical="top" wrapText="1"/>
    </xf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4" xfId="0" applyNumberFormat="1" applyFont="1" applyFill="1" applyBorder="1" applyAlignment="1" applyProtection="1">
      <alignment horizontal="right" vertical="center" wrapText="1"/>
    </xf>
    <xf numFmtId="9" fontId="18" fillId="3" borderId="44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449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2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0" fontId="5" fillId="0" borderId="11" xfId="0" applyFont="1" applyFill="1" applyBorder="1"/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2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31" xfId="30" applyNumberFormat="1" applyFont="1" applyFill="1" applyBorder="1" applyAlignment="1">
      <alignment horizontal="center" vertical="center" wrapText="1"/>
    </xf>
    <xf numFmtId="4" fontId="4" fillId="2" borderId="30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/>
    <xf numFmtId="0" fontId="5" fillId="0" borderId="0" xfId="0" applyFont="1" applyFill="1" applyBorder="1"/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475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4" fontId="4" fillId="0" borderId="32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2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486" applyFont="1" applyFill="1" applyBorder="1" applyAlignment="1" applyProtection="1">
      <alignment vertical="top" wrapText="1"/>
    </xf>
    <xf numFmtId="44" fontId="17" fillId="0" borderId="0" xfId="486" applyFont="1" applyFill="1" applyBorder="1" applyAlignment="1" applyProtection="1">
      <alignment vertical="top" wrapText="1"/>
    </xf>
    <xf numFmtId="4" fontId="4" fillId="0" borderId="45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5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3" fontId="18" fillId="3" borderId="31" xfId="0" applyNumberFormat="1" applyFont="1" applyFill="1" applyBorder="1" applyAlignment="1" applyProtection="1">
      <alignment horizontal="right" vertical="center" wrapText="1"/>
    </xf>
    <xf numFmtId="0" fontId="0" fillId="0" borderId="0" xfId="0"/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498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3" fontId="5" fillId="0" borderId="8" xfId="499" applyFont="1" applyBorder="1" applyProtection="1"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7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15" xfId="0" applyNumberFormat="1" applyFont="1" applyFill="1" applyBorder="1" applyAlignment="1">
      <alignment vertical="center" wrapText="1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4" fontId="17" fillId="0" borderId="0" xfId="505" applyFont="1" applyFill="1" applyBorder="1" applyAlignment="1" applyProtection="1">
      <alignment vertical="top" wrapText="1"/>
    </xf>
    <xf numFmtId="44" fontId="17" fillId="0" borderId="0" xfId="505" applyFont="1" applyFill="1" applyBorder="1" applyAlignment="1" applyProtection="1">
      <alignment vertical="top" wrapText="1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4" xfId="30" applyFont="1" applyFill="1" applyBorder="1" applyAlignment="1" applyProtection="1">
      <alignment horizontal="center" vertical="center" wrapText="1"/>
      <protection locked="0"/>
    </xf>
    <xf numFmtId="0" fontId="4" fillId="2" borderId="31" xfId="30" applyFont="1" applyFill="1" applyBorder="1" applyAlignment="1" applyProtection="1">
      <alignment horizontal="center" vertical="center" wrapText="1"/>
      <protection locked="0"/>
    </xf>
    <xf numFmtId="4" fontId="4" fillId="2" borderId="47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6" xfId="30" applyFont="1" applyFill="1" applyBorder="1" applyAlignment="1">
      <alignment horizontal="center" vertical="center"/>
    </xf>
    <xf numFmtId="0" fontId="4" fillId="2" borderId="45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30" xfId="1" applyFont="1" applyFill="1" applyBorder="1" applyAlignment="1" applyProtection="1">
      <alignment horizontal="center" vertical="center" wrapText="1"/>
      <protection locked="0"/>
    </xf>
    <xf numFmtId="0" fontId="4" fillId="2" borderId="44" xfId="1" applyFont="1" applyFill="1" applyBorder="1" applyAlignment="1" applyProtection="1">
      <alignment horizontal="center" vertical="center" wrapText="1"/>
      <protection locked="0"/>
    </xf>
    <xf numFmtId="0" fontId="4" fillId="2" borderId="31" xfId="1" applyFont="1" applyFill="1" applyBorder="1" applyAlignment="1" applyProtection="1">
      <alignment horizontal="center" vertical="center" wrapText="1"/>
      <protection locked="0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30" xfId="0" applyFont="1" applyFill="1" applyBorder="1" applyAlignment="1" applyProtection="1">
      <alignment horizontal="center"/>
      <protection locked="0"/>
    </xf>
    <xf numFmtId="0" fontId="0" fillId="0" borderId="31" xfId="0" applyBorder="1" applyAlignment="1">
      <alignment horizontal="center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0" fontId="4" fillId="2" borderId="32" xfId="30" applyFont="1" applyFill="1" applyBorder="1" applyAlignment="1" applyProtection="1">
      <alignment horizontal="center" vertical="center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30" xfId="0" applyFont="1" applyFill="1" applyBorder="1" applyAlignment="1" applyProtection="1">
      <alignment horizontal="left" vertical="center" wrapText="1"/>
    </xf>
    <xf numFmtId="0" fontId="18" fillId="7" borderId="44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30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41" xfId="0" applyFont="1" applyFill="1" applyBorder="1" applyAlignment="1" applyProtection="1">
      <alignment horizontal="center" vertical="center" wrapText="1"/>
    </xf>
    <xf numFmtId="0" fontId="5" fillId="5" borderId="43" xfId="0" applyFont="1" applyFill="1" applyBorder="1" applyAlignment="1" applyProtection="1">
      <alignment horizontal="center" vertical="center" wrapText="1"/>
    </xf>
    <xf numFmtId="0" fontId="16" fillId="0" borderId="29" xfId="0" applyFont="1" applyFill="1" applyBorder="1" applyAlignment="1" applyProtection="1">
      <alignment horizontal="left" vertical="center" wrapText="1"/>
    </xf>
    <xf numFmtId="0" fontId="16" fillId="0" borderId="32" xfId="0" applyFont="1" applyFill="1" applyBorder="1" applyAlignment="1" applyProtection="1">
      <alignment horizontal="left" vertical="center" wrapText="1"/>
    </xf>
    <xf numFmtId="0" fontId="18" fillId="0" borderId="39" xfId="0" applyFont="1" applyFill="1" applyBorder="1" applyAlignment="1" applyProtection="1">
      <alignment horizontal="righ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30" xfId="0" applyFont="1" applyFill="1" applyBorder="1" applyAlignment="1" applyProtection="1">
      <alignment horizontal="left" vertical="center" wrapText="1"/>
    </xf>
    <xf numFmtId="0" fontId="18" fillId="3" borderId="44" xfId="0" applyFont="1" applyFill="1" applyBorder="1" applyAlignment="1" applyProtection="1">
      <alignment horizontal="left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06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H55"/>
  <sheetViews>
    <sheetView showGridLines="0" topLeftCell="A25" zoomScale="115" zoomScaleNormal="115" workbookViewId="0">
      <selection activeCell="K19" sqref="K19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8" t="s">
        <v>421</v>
      </c>
      <c r="B1" s="389"/>
      <c r="C1" s="389"/>
      <c r="D1" s="389"/>
      <c r="E1" s="389"/>
      <c r="F1" s="389"/>
      <c r="G1" s="390"/>
    </row>
    <row r="2" spans="1:8" s="3" customFormat="1" x14ac:dyDescent="0.25">
      <c r="A2" s="2"/>
      <c r="B2" s="391" t="s">
        <v>0</v>
      </c>
      <c r="C2" s="392"/>
      <c r="D2" s="392"/>
      <c r="E2" s="392"/>
      <c r="F2" s="393"/>
      <c r="G2" s="394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95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60">
        <v>16296093</v>
      </c>
      <c r="C11" s="344">
        <v>9598104.5399999991</v>
      </c>
      <c r="D11" s="144">
        <f>B11+C11</f>
        <v>25894197.539999999</v>
      </c>
      <c r="E11" s="346">
        <v>7754038.1699999999</v>
      </c>
      <c r="F11" s="346">
        <v>7754038.1699999999</v>
      </c>
      <c r="G11" s="137">
        <f>F11-B11</f>
        <v>-8542054.8300000001</v>
      </c>
    </row>
    <row r="12" spans="1:8" ht="22.5" x14ac:dyDescent="0.25">
      <c r="A12" s="12" t="s">
        <v>21</v>
      </c>
      <c r="B12" s="260">
        <v>51018101</v>
      </c>
      <c r="C12" s="344">
        <v>23167.78</v>
      </c>
      <c r="D12" s="145">
        <f t="shared" ref="D12:D13" si="0">B12+C12</f>
        <v>51041268.780000001</v>
      </c>
      <c r="E12" s="346">
        <v>35735837.780000001</v>
      </c>
      <c r="F12" s="346">
        <v>35735837.780000001</v>
      </c>
      <c r="G12" s="145">
        <f t="shared" ref="G12:G13" si="1">F12-B12</f>
        <v>-15282263.219999999</v>
      </c>
    </row>
    <row r="13" spans="1:8" ht="22.5" x14ac:dyDescent="0.25">
      <c r="A13" s="12" t="s">
        <v>22</v>
      </c>
      <c r="B13" s="260">
        <v>51373313</v>
      </c>
      <c r="C13" s="327">
        <v>0</v>
      </c>
      <c r="D13" s="145">
        <f t="shared" si="0"/>
        <v>51373313</v>
      </c>
      <c r="E13" s="346">
        <v>35890276</v>
      </c>
      <c r="F13" s="346">
        <v>35890276</v>
      </c>
      <c r="G13" s="145">
        <f t="shared" si="1"/>
        <v>-15483037</v>
      </c>
    </row>
    <row r="14" spans="1:8" x14ac:dyDescent="0.25">
      <c r="A14" s="12" t="s">
        <v>23</v>
      </c>
      <c r="B14" s="258">
        <v>0</v>
      </c>
      <c r="C14" s="258">
        <v>0</v>
      </c>
      <c r="D14" s="127">
        <v>0</v>
      </c>
      <c r="E14" s="259">
        <v>0</v>
      </c>
      <c r="F14" s="259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9621272.3199999984</v>
      </c>
      <c r="D16" s="19">
        <f t="shared" si="2"/>
        <v>128308779.31999999</v>
      </c>
      <c r="E16" s="19">
        <f t="shared" si="2"/>
        <v>79380151.950000003</v>
      </c>
      <c r="F16" s="19">
        <f t="shared" si="2"/>
        <v>79380151.950000003</v>
      </c>
      <c r="G16" s="19">
        <f t="shared" si="2"/>
        <v>-39307355.049999997</v>
      </c>
      <c r="H16" s="20"/>
    </row>
    <row r="17" spans="1:7" x14ac:dyDescent="0.25">
      <c r="A17" s="21"/>
      <c r="B17" s="22"/>
      <c r="C17" s="22"/>
      <c r="D17" s="23"/>
      <c r="E17" s="24" t="s">
        <v>25</v>
      </c>
      <c r="F17" s="25"/>
      <c r="G17" s="139"/>
    </row>
    <row r="18" spans="1:7" ht="10.5" customHeight="1" x14ac:dyDescent="0.25">
      <c r="A18" s="26"/>
      <c r="B18" s="391" t="s">
        <v>0</v>
      </c>
      <c r="C18" s="392"/>
      <c r="D18" s="392"/>
      <c r="E18" s="392"/>
      <c r="F18" s="393"/>
      <c r="G18" s="394" t="s">
        <v>1</v>
      </c>
    </row>
    <row r="19" spans="1:7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95"/>
    </row>
    <row r="20" spans="1:7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7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7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7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7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7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</row>
    <row r="26" spans="1:7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7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7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7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7" x14ac:dyDescent="0.25">
      <c r="A30" s="31"/>
      <c r="B30" s="32"/>
      <c r="C30" s="32"/>
      <c r="D30" s="32"/>
      <c r="E30" s="32"/>
      <c r="F30" s="32"/>
      <c r="G30" s="32"/>
    </row>
    <row r="31" spans="1:7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9656159.5399999991</v>
      </c>
      <c r="D31" s="34">
        <f t="shared" si="4"/>
        <v>77325565.539999992</v>
      </c>
      <c r="E31" s="34">
        <f t="shared" si="4"/>
        <v>43644314.170000002</v>
      </c>
      <c r="F31" s="34">
        <f t="shared" si="4"/>
        <v>43644314.170000002</v>
      </c>
      <c r="G31" s="34">
        <f t="shared" si="4"/>
        <v>-24025091.829999998</v>
      </c>
    </row>
    <row r="32" spans="1:7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347">
        <v>16296093</v>
      </c>
      <c r="C34" s="328">
        <v>9656159.5399999991</v>
      </c>
      <c r="D34" s="138">
        <f>B34+C34</f>
        <v>25952252.539999999</v>
      </c>
      <c r="E34" s="348">
        <v>7754038.1699999999</v>
      </c>
      <c r="F34" s="348">
        <v>7754038.1699999999</v>
      </c>
      <c r="G34" s="138">
        <f>F34-B34</f>
        <v>-8542054.8300000001</v>
      </c>
    </row>
    <row r="35" spans="1:7" ht="22.5" x14ac:dyDescent="0.25">
      <c r="A35" s="31" t="s">
        <v>22</v>
      </c>
      <c r="B35" s="347">
        <v>51373313</v>
      </c>
      <c r="C35" s="272">
        <v>0</v>
      </c>
      <c r="D35" s="146">
        <f>B35+C35</f>
        <v>51373313</v>
      </c>
      <c r="E35" s="348">
        <v>35890276</v>
      </c>
      <c r="F35" s="348">
        <v>35890276</v>
      </c>
      <c r="G35" s="147">
        <f>F35-B35</f>
        <v>-15483037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9656159.5399999991</v>
      </c>
      <c r="D40" s="19">
        <f t="shared" si="5"/>
        <v>77325565.539999992</v>
      </c>
      <c r="E40" s="19">
        <f t="shared" si="5"/>
        <v>43644314.170000002</v>
      </c>
      <c r="F40" s="19">
        <f t="shared" si="5"/>
        <v>43644314.170000002</v>
      </c>
      <c r="G40" s="19">
        <f t="shared" si="5"/>
        <v>-24025091.829999998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241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96" t="s">
        <v>40</v>
      </c>
      <c r="F53" s="396"/>
      <c r="G53" s="396"/>
    </row>
    <row r="54" spans="1:7" ht="22.5" customHeight="1" x14ac:dyDescent="0.25">
      <c r="A54" s="44" t="s">
        <v>41</v>
      </c>
      <c r="E54" s="387" t="s">
        <v>391</v>
      </c>
      <c r="F54" s="387"/>
      <c r="G54" s="387"/>
    </row>
    <row r="55" spans="1:7" x14ac:dyDescent="0.25">
      <c r="E55" s="387"/>
      <c r="F55" s="387"/>
      <c r="G55" s="387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B2" sqref="B2:C4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9" t="s">
        <v>420</v>
      </c>
      <c r="C1" s="400"/>
      <c r="D1" s="400"/>
      <c r="E1" s="400"/>
      <c r="F1" s="400"/>
      <c r="G1" s="400"/>
      <c r="H1" s="400"/>
      <c r="I1" s="401"/>
    </row>
    <row r="2" spans="2:9" x14ac:dyDescent="0.25">
      <c r="B2" s="402" t="s">
        <v>42</v>
      </c>
      <c r="C2" s="403"/>
      <c r="D2" s="408" t="s">
        <v>0</v>
      </c>
      <c r="E2" s="408"/>
      <c r="F2" s="408"/>
      <c r="G2" s="408"/>
      <c r="H2" s="408"/>
      <c r="I2" s="409" t="s">
        <v>1</v>
      </c>
    </row>
    <row r="3" spans="2:9" ht="22.5" x14ac:dyDescent="0.25">
      <c r="B3" s="404"/>
      <c r="C3" s="405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10"/>
    </row>
    <row r="4" spans="2:9" x14ac:dyDescent="0.25">
      <c r="B4" s="406"/>
      <c r="C4" s="407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11" t="s">
        <v>43</v>
      </c>
      <c r="C5" s="412"/>
      <c r="D5" s="51"/>
      <c r="E5" s="51"/>
      <c r="F5" s="51"/>
      <c r="G5" s="51"/>
      <c r="H5" s="51"/>
      <c r="I5" s="51"/>
    </row>
    <row r="6" spans="2:9" x14ac:dyDescent="0.25">
      <c r="B6" s="413"/>
      <c r="C6" s="414"/>
      <c r="D6" s="52"/>
      <c r="E6" s="52"/>
      <c r="F6" s="52"/>
      <c r="G6" s="52"/>
      <c r="H6" s="52"/>
      <c r="I6" s="52"/>
    </row>
    <row r="7" spans="2:9" x14ac:dyDescent="0.25">
      <c r="B7" s="413"/>
      <c r="C7" s="414"/>
      <c r="D7" s="52"/>
      <c r="E7" s="52"/>
      <c r="F7" s="52"/>
      <c r="G7" s="52"/>
      <c r="H7" s="52"/>
      <c r="I7" s="52"/>
    </row>
    <row r="8" spans="2:9" x14ac:dyDescent="0.25">
      <c r="B8" s="413"/>
      <c r="C8" s="414"/>
      <c r="D8" s="52"/>
      <c r="E8" s="52"/>
      <c r="F8" s="52"/>
      <c r="G8" s="52"/>
      <c r="H8" s="52"/>
      <c r="I8" s="52"/>
    </row>
    <row r="9" spans="2:9" x14ac:dyDescent="0.25">
      <c r="B9" s="413"/>
      <c r="C9" s="414"/>
      <c r="D9" s="52"/>
      <c r="E9" s="52"/>
      <c r="F9" s="52"/>
      <c r="G9" s="52"/>
      <c r="H9" s="52"/>
      <c r="I9" s="52"/>
    </row>
    <row r="10" spans="2:9" x14ac:dyDescent="0.25">
      <c r="B10" s="413"/>
      <c r="C10" s="414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15" t="s">
        <v>44</v>
      </c>
      <c r="C12" s="416"/>
      <c r="D12" s="273">
        <v>51018101</v>
      </c>
      <c r="E12" s="349">
        <v>23167.78</v>
      </c>
      <c r="F12" s="211">
        <f>D12+E12</f>
        <v>51041268.780000001</v>
      </c>
      <c r="G12" s="350">
        <v>35735837.780000001</v>
      </c>
      <c r="H12" s="350">
        <v>35735837.780000001</v>
      </c>
      <c r="I12" s="137">
        <f>H12-D12</f>
        <v>-15282263.219999999</v>
      </c>
    </row>
    <row r="13" spans="2:9" x14ac:dyDescent="0.25">
      <c r="B13" s="415"/>
      <c r="C13" s="416"/>
      <c r="D13" s="52"/>
      <c r="E13" s="52"/>
      <c r="F13" s="52"/>
      <c r="G13" s="52"/>
      <c r="H13" s="52"/>
      <c r="I13" s="52"/>
    </row>
    <row r="14" spans="2:9" x14ac:dyDescent="0.25">
      <c r="B14" s="415"/>
      <c r="C14" s="416"/>
      <c r="D14" s="52"/>
      <c r="E14" s="52"/>
      <c r="F14" s="52"/>
      <c r="G14" s="52"/>
      <c r="H14" s="52"/>
      <c r="I14" s="52"/>
    </row>
    <row r="15" spans="2:9" x14ac:dyDescent="0.25">
      <c r="B15" s="415"/>
      <c r="C15" s="416"/>
      <c r="D15" s="52"/>
      <c r="E15" s="52"/>
      <c r="F15" s="52"/>
      <c r="G15" s="52"/>
      <c r="H15" s="52"/>
      <c r="I15" s="52"/>
    </row>
    <row r="16" spans="2:9" x14ac:dyDescent="0.25">
      <c r="B16" s="415"/>
      <c r="C16" s="416"/>
      <c r="D16" s="52"/>
      <c r="E16" s="52"/>
      <c r="F16" s="52"/>
      <c r="G16" s="52"/>
      <c r="H16" s="52"/>
      <c r="I16" s="52"/>
    </row>
    <row r="17" spans="2:9" x14ac:dyDescent="0.25">
      <c r="B17" s="415"/>
      <c r="C17" s="416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23167.78</v>
      </c>
      <c r="F21" s="61">
        <f t="shared" si="0"/>
        <v>51041268.780000001</v>
      </c>
      <c r="G21" s="61">
        <f t="shared" si="0"/>
        <v>35735837.780000001</v>
      </c>
      <c r="H21" s="61">
        <f t="shared" si="0"/>
        <v>35735837.780000001</v>
      </c>
      <c r="I21" s="19">
        <f t="shared" si="0"/>
        <v>-15282263.219999999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-15282263.219999999</v>
      </c>
    </row>
    <row r="23" spans="2:9" x14ac:dyDescent="0.25">
      <c r="B23" s="56" t="s">
        <v>45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97"/>
      <c r="D29" s="397"/>
      <c r="E29" s="56"/>
      <c r="F29" s="398"/>
      <c r="G29" s="398"/>
      <c r="H29" s="398"/>
      <c r="I29" s="56"/>
    </row>
    <row r="30" spans="2:9" x14ac:dyDescent="0.25">
      <c r="B30" s="56"/>
      <c r="C30" s="44" t="s">
        <v>39</v>
      </c>
      <c r="D30" s="44"/>
      <c r="E30" s="56"/>
      <c r="F30" s="68"/>
      <c r="G30" s="396" t="s">
        <v>40</v>
      </c>
      <c r="H30" s="396"/>
      <c r="I30" s="396"/>
    </row>
    <row r="31" spans="2:9" ht="15" customHeight="1" x14ac:dyDescent="0.25">
      <c r="B31" s="56"/>
      <c r="C31" s="44" t="s">
        <v>41</v>
      </c>
      <c r="D31" s="44"/>
      <c r="E31" s="68"/>
      <c r="F31" s="68"/>
      <c r="G31" s="387" t="s">
        <v>391</v>
      </c>
      <c r="H31" s="387"/>
      <c r="I31" s="387"/>
    </row>
    <row r="32" spans="2:9" x14ac:dyDescent="0.25">
      <c r="G32" s="387"/>
      <c r="H32" s="387"/>
      <c r="I32" s="387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FAEC1-CA76-425A-B3FE-461B55E526A8}">
  <sheetPr>
    <pageSetUpPr fitToPage="1"/>
  </sheetPr>
  <dimension ref="A1:H87"/>
  <sheetViews>
    <sheetView topLeftCell="A34" workbookViewId="0">
      <selection activeCell="I86" sqref="I86"/>
    </sheetView>
  </sheetViews>
  <sheetFormatPr baseColWidth="10" defaultRowHeight="15" x14ac:dyDescent="0.25"/>
  <cols>
    <col min="1" max="1" width="1.5703125" customWidth="1"/>
    <col min="2" max="2" width="53" customWidth="1"/>
    <col min="3" max="8" width="17.7109375" customWidth="1"/>
  </cols>
  <sheetData>
    <row r="1" spans="1:8" ht="51.75" customHeight="1" x14ac:dyDescent="0.25">
      <c r="A1" s="417" t="s">
        <v>415</v>
      </c>
      <c r="B1" s="418"/>
      <c r="C1" s="418"/>
      <c r="D1" s="418"/>
      <c r="E1" s="418"/>
      <c r="F1" s="418"/>
      <c r="G1" s="418"/>
      <c r="H1" s="419"/>
    </row>
    <row r="2" spans="1:8" x14ac:dyDescent="0.25">
      <c r="A2" s="422" t="s">
        <v>48</v>
      </c>
      <c r="B2" s="423"/>
      <c r="C2" s="417" t="s">
        <v>46</v>
      </c>
      <c r="D2" s="418"/>
      <c r="E2" s="418"/>
      <c r="F2" s="418"/>
      <c r="G2" s="419"/>
      <c r="H2" s="420" t="s">
        <v>47</v>
      </c>
    </row>
    <row r="3" spans="1:8" ht="22.5" x14ac:dyDescent="0.25">
      <c r="A3" s="424"/>
      <c r="B3" s="425"/>
      <c r="C3" s="353" t="s">
        <v>49</v>
      </c>
      <c r="D3" s="353" t="s">
        <v>50</v>
      </c>
      <c r="E3" s="353" t="s">
        <v>5</v>
      </c>
      <c r="F3" s="353" t="s">
        <v>6</v>
      </c>
      <c r="G3" s="353" t="s">
        <v>51</v>
      </c>
      <c r="H3" s="421"/>
    </row>
    <row r="4" spans="1:8" x14ac:dyDescent="0.25">
      <c r="A4" s="426"/>
      <c r="B4" s="427"/>
      <c r="C4" s="354">
        <v>1</v>
      </c>
      <c r="D4" s="354">
        <v>2</v>
      </c>
      <c r="E4" s="354" t="s">
        <v>52</v>
      </c>
      <c r="F4" s="354">
        <v>4</v>
      </c>
      <c r="G4" s="354">
        <v>5</v>
      </c>
      <c r="H4" s="354" t="s">
        <v>53</v>
      </c>
    </row>
    <row r="5" spans="1:8" x14ac:dyDescent="0.25">
      <c r="A5" s="359" t="s">
        <v>54</v>
      </c>
      <c r="B5" s="351"/>
      <c r="C5" s="362">
        <v>94192418.829999998</v>
      </c>
      <c r="D5" s="362">
        <v>64846</v>
      </c>
      <c r="E5" s="362">
        <v>94257264.829999998</v>
      </c>
      <c r="F5" s="362">
        <v>39526537.879999995</v>
      </c>
      <c r="G5" s="362">
        <v>39526537.879999995</v>
      </c>
      <c r="H5" s="362">
        <v>54730726.950000003</v>
      </c>
    </row>
    <row r="6" spans="1:8" x14ac:dyDescent="0.25">
      <c r="A6" s="358">
        <v>1100</v>
      </c>
      <c r="B6" s="355" t="s">
        <v>55</v>
      </c>
      <c r="C6" s="357">
        <v>28323837.739999998</v>
      </c>
      <c r="D6" s="357">
        <v>0</v>
      </c>
      <c r="E6" s="357">
        <v>28323837.739999998</v>
      </c>
      <c r="F6" s="357">
        <v>12364245.1</v>
      </c>
      <c r="G6" s="357">
        <v>12364245.1</v>
      </c>
      <c r="H6" s="357">
        <v>15959592.639999999</v>
      </c>
    </row>
    <row r="7" spans="1:8" x14ac:dyDescent="0.25">
      <c r="A7" s="358">
        <v>1200</v>
      </c>
      <c r="B7" s="355" t="s">
        <v>56</v>
      </c>
      <c r="C7" s="357">
        <v>8573936.2799999993</v>
      </c>
      <c r="D7" s="357">
        <v>0</v>
      </c>
      <c r="E7" s="357">
        <v>8573936.2799999993</v>
      </c>
      <c r="F7" s="357">
        <v>3305357.6</v>
      </c>
      <c r="G7" s="357">
        <v>3305357.6</v>
      </c>
      <c r="H7" s="357">
        <v>5268578.68</v>
      </c>
    </row>
    <row r="8" spans="1:8" x14ac:dyDescent="0.25">
      <c r="A8" s="358">
        <v>1300</v>
      </c>
      <c r="B8" s="355" t="s">
        <v>57</v>
      </c>
      <c r="C8" s="357">
        <v>11465002.119999999</v>
      </c>
      <c r="D8" s="357">
        <v>-1354384.38</v>
      </c>
      <c r="E8" s="357">
        <v>10110617.739999998</v>
      </c>
      <c r="F8" s="357">
        <v>862894.45</v>
      </c>
      <c r="G8" s="357">
        <v>862894.45</v>
      </c>
      <c r="H8" s="357">
        <v>9247723.2899999991</v>
      </c>
    </row>
    <row r="9" spans="1:8" x14ac:dyDescent="0.25">
      <c r="A9" s="358">
        <v>1400</v>
      </c>
      <c r="B9" s="355" t="s">
        <v>58</v>
      </c>
      <c r="C9" s="357">
        <v>10774214.1</v>
      </c>
      <c r="D9" s="357">
        <v>1419230.38</v>
      </c>
      <c r="E9" s="357">
        <v>12193444.48</v>
      </c>
      <c r="F9" s="357">
        <v>9680205.8900000006</v>
      </c>
      <c r="G9" s="357">
        <v>9680205.8900000006</v>
      </c>
      <c r="H9" s="357">
        <v>2513238.59</v>
      </c>
    </row>
    <row r="10" spans="1:8" x14ac:dyDescent="0.25">
      <c r="A10" s="358">
        <v>1500</v>
      </c>
      <c r="B10" s="355" t="s">
        <v>59</v>
      </c>
      <c r="C10" s="357">
        <v>34215428.590000004</v>
      </c>
      <c r="D10" s="357">
        <v>0</v>
      </c>
      <c r="E10" s="357">
        <v>34215428.590000004</v>
      </c>
      <c r="F10" s="357">
        <v>12544084.26</v>
      </c>
      <c r="G10" s="357">
        <v>12544084.26</v>
      </c>
      <c r="H10" s="357">
        <v>21671344.330000006</v>
      </c>
    </row>
    <row r="11" spans="1:8" x14ac:dyDescent="0.25">
      <c r="A11" s="358">
        <v>1600</v>
      </c>
      <c r="B11" s="355" t="s">
        <v>60</v>
      </c>
      <c r="C11" s="357">
        <v>0</v>
      </c>
      <c r="D11" s="357">
        <v>0</v>
      </c>
      <c r="E11" s="357">
        <v>0</v>
      </c>
      <c r="F11" s="357">
        <v>0</v>
      </c>
      <c r="G11" s="357">
        <v>0</v>
      </c>
      <c r="H11" s="357">
        <v>0</v>
      </c>
    </row>
    <row r="12" spans="1:8" x14ac:dyDescent="0.25">
      <c r="A12" s="358">
        <v>1700</v>
      </c>
      <c r="B12" s="355" t="s">
        <v>61</v>
      </c>
      <c r="C12" s="357">
        <v>840000</v>
      </c>
      <c r="D12" s="357">
        <v>0</v>
      </c>
      <c r="E12" s="357">
        <v>840000</v>
      </c>
      <c r="F12" s="357">
        <v>769750.58</v>
      </c>
      <c r="G12" s="357">
        <v>769750.58</v>
      </c>
      <c r="H12" s="357">
        <v>70249.420000000042</v>
      </c>
    </row>
    <row r="13" spans="1:8" x14ac:dyDescent="0.25">
      <c r="A13" s="359" t="s">
        <v>253</v>
      </c>
      <c r="B13" s="351"/>
      <c r="C13" s="363">
        <v>2235198.7000000002</v>
      </c>
      <c r="D13" s="363">
        <v>451721.12</v>
      </c>
      <c r="E13" s="363">
        <v>2686919.8200000003</v>
      </c>
      <c r="F13" s="363">
        <v>890974.15999999992</v>
      </c>
      <c r="G13" s="363">
        <v>662080.01</v>
      </c>
      <c r="H13" s="363">
        <v>1795945.6600000004</v>
      </c>
    </row>
    <row r="14" spans="1:8" x14ac:dyDescent="0.25">
      <c r="A14" s="358">
        <v>2100</v>
      </c>
      <c r="B14" s="355" t="s">
        <v>63</v>
      </c>
      <c r="C14" s="357">
        <v>794091.8</v>
      </c>
      <c r="D14" s="357">
        <v>36127.97</v>
      </c>
      <c r="E14" s="357">
        <v>830219.77</v>
      </c>
      <c r="F14" s="357">
        <v>289077.13</v>
      </c>
      <c r="G14" s="357">
        <v>153781.15</v>
      </c>
      <c r="H14" s="357">
        <v>541142.64</v>
      </c>
    </row>
    <row r="15" spans="1:8" x14ac:dyDescent="0.25">
      <c r="A15" s="358">
        <v>2200</v>
      </c>
      <c r="B15" s="355" t="s">
        <v>64</v>
      </c>
      <c r="C15" s="357">
        <v>127672.7</v>
      </c>
      <c r="D15" s="357">
        <v>29500</v>
      </c>
      <c r="E15" s="357">
        <v>157172.70000000001</v>
      </c>
      <c r="F15" s="357">
        <v>45375.86</v>
      </c>
      <c r="G15" s="357">
        <v>45375.86</v>
      </c>
      <c r="H15" s="357">
        <v>111796.84000000001</v>
      </c>
    </row>
    <row r="16" spans="1:8" x14ac:dyDescent="0.25">
      <c r="A16" s="358">
        <v>2300</v>
      </c>
      <c r="B16" s="355" t="s">
        <v>65</v>
      </c>
      <c r="C16" s="357">
        <v>5000</v>
      </c>
      <c r="D16" s="357">
        <v>0</v>
      </c>
      <c r="E16" s="357">
        <v>5000</v>
      </c>
      <c r="F16" s="357">
        <v>0</v>
      </c>
      <c r="G16" s="357">
        <v>0</v>
      </c>
      <c r="H16" s="357">
        <v>5000</v>
      </c>
    </row>
    <row r="17" spans="1:8" x14ac:dyDescent="0.25">
      <c r="A17" s="358">
        <v>2400</v>
      </c>
      <c r="B17" s="355" t="s">
        <v>66</v>
      </c>
      <c r="C17" s="357">
        <v>407534.1</v>
      </c>
      <c r="D17" s="357">
        <v>234244.16</v>
      </c>
      <c r="E17" s="357">
        <v>641778.26</v>
      </c>
      <c r="F17" s="357">
        <v>65877.100000000006</v>
      </c>
      <c r="G17" s="357">
        <v>38030.660000000003</v>
      </c>
      <c r="H17" s="357">
        <v>575901.16</v>
      </c>
    </row>
    <row r="18" spans="1:8" x14ac:dyDescent="0.25">
      <c r="A18" s="358">
        <v>2500</v>
      </c>
      <c r="B18" s="355" t="s">
        <v>67</v>
      </c>
      <c r="C18" s="357">
        <v>133209.34</v>
      </c>
      <c r="D18" s="357">
        <v>23724.959999999999</v>
      </c>
      <c r="E18" s="357">
        <v>156934.29999999999</v>
      </c>
      <c r="F18" s="357">
        <v>17211</v>
      </c>
      <c r="G18" s="357">
        <v>10164</v>
      </c>
      <c r="H18" s="357">
        <v>139723.29999999999</v>
      </c>
    </row>
    <row r="19" spans="1:8" x14ac:dyDescent="0.25">
      <c r="A19" s="358">
        <v>2600</v>
      </c>
      <c r="B19" s="355" t="s">
        <v>68</v>
      </c>
      <c r="C19" s="357">
        <v>492272.54</v>
      </c>
      <c r="D19" s="357">
        <v>0</v>
      </c>
      <c r="E19" s="357">
        <v>492272.54</v>
      </c>
      <c r="F19" s="357">
        <v>348606.29</v>
      </c>
      <c r="G19" s="357">
        <v>348606.29</v>
      </c>
      <c r="H19" s="357">
        <v>143666.25</v>
      </c>
    </row>
    <row r="20" spans="1:8" x14ac:dyDescent="0.25">
      <c r="A20" s="358">
        <v>2700</v>
      </c>
      <c r="B20" s="355" t="s">
        <v>69</v>
      </c>
      <c r="C20" s="357">
        <v>76042.5</v>
      </c>
      <c r="D20" s="357">
        <v>5400</v>
      </c>
      <c r="E20" s="357">
        <v>81442.5</v>
      </c>
      <c r="F20" s="357">
        <v>13586.8</v>
      </c>
      <c r="G20" s="357">
        <v>6793.4</v>
      </c>
      <c r="H20" s="357">
        <v>67855.7</v>
      </c>
    </row>
    <row r="21" spans="1:8" x14ac:dyDescent="0.25">
      <c r="A21" s="358">
        <v>2800</v>
      </c>
      <c r="B21" s="355" t="s">
        <v>70</v>
      </c>
      <c r="C21" s="357">
        <v>0</v>
      </c>
      <c r="D21" s="357">
        <v>0</v>
      </c>
      <c r="E21" s="357">
        <v>0</v>
      </c>
      <c r="F21" s="357">
        <v>0</v>
      </c>
      <c r="G21" s="357">
        <v>0</v>
      </c>
      <c r="H21" s="357">
        <v>0</v>
      </c>
    </row>
    <row r="22" spans="1:8" x14ac:dyDescent="0.25">
      <c r="A22" s="358">
        <v>2900</v>
      </c>
      <c r="B22" s="355" t="s">
        <v>71</v>
      </c>
      <c r="C22" s="357">
        <v>199375.72</v>
      </c>
      <c r="D22" s="357">
        <v>122724.03</v>
      </c>
      <c r="E22" s="357">
        <v>322099.75</v>
      </c>
      <c r="F22" s="357">
        <v>111239.98</v>
      </c>
      <c r="G22" s="357">
        <v>59328.65</v>
      </c>
      <c r="H22" s="357">
        <v>210859.77000000002</v>
      </c>
    </row>
    <row r="23" spans="1:8" x14ac:dyDescent="0.25">
      <c r="A23" s="359" t="s">
        <v>72</v>
      </c>
      <c r="B23" s="351"/>
      <c r="C23" s="363">
        <v>20653050.470000003</v>
      </c>
      <c r="D23" s="363">
        <v>1870632.44</v>
      </c>
      <c r="E23" s="363">
        <v>22523682.910000004</v>
      </c>
      <c r="F23" s="363">
        <v>8210017.3100000005</v>
      </c>
      <c r="G23" s="363">
        <v>8046126.3900000006</v>
      </c>
      <c r="H23" s="363">
        <v>14313665.600000003</v>
      </c>
    </row>
    <row r="24" spans="1:8" x14ac:dyDescent="0.25">
      <c r="A24" s="358">
        <v>3100</v>
      </c>
      <c r="B24" s="355" t="s">
        <v>73</v>
      </c>
      <c r="C24" s="357">
        <v>2819651.38</v>
      </c>
      <c r="D24" s="357">
        <v>33935</v>
      </c>
      <c r="E24" s="357">
        <v>2853586.38</v>
      </c>
      <c r="F24" s="357">
        <v>1472494.4</v>
      </c>
      <c r="G24" s="357">
        <v>1472494.4</v>
      </c>
      <c r="H24" s="357">
        <v>1381091.98</v>
      </c>
    </row>
    <row r="25" spans="1:8" x14ac:dyDescent="0.25">
      <c r="A25" s="358">
        <v>3200</v>
      </c>
      <c r="B25" s="355" t="s">
        <v>74</v>
      </c>
      <c r="C25" s="357">
        <v>1048332.2</v>
      </c>
      <c r="D25" s="357">
        <v>94800.960000000006</v>
      </c>
      <c r="E25" s="357">
        <v>1143133.1599999999</v>
      </c>
      <c r="F25" s="357">
        <v>177606</v>
      </c>
      <c r="G25" s="357">
        <v>177606</v>
      </c>
      <c r="H25" s="357">
        <v>965527.15999999992</v>
      </c>
    </row>
    <row r="26" spans="1:8" x14ac:dyDescent="0.25">
      <c r="A26" s="358">
        <v>3300</v>
      </c>
      <c r="B26" s="355" t="s">
        <v>75</v>
      </c>
      <c r="C26" s="357">
        <v>6599605.7800000003</v>
      </c>
      <c r="D26" s="357">
        <v>356639.54</v>
      </c>
      <c r="E26" s="357">
        <v>6956245.3200000003</v>
      </c>
      <c r="F26" s="357">
        <v>1531257.36</v>
      </c>
      <c r="G26" s="357">
        <v>1531257.36</v>
      </c>
      <c r="H26" s="357">
        <v>5424987.96</v>
      </c>
    </row>
    <row r="27" spans="1:8" x14ac:dyDescent="0.25">
      <c r="A27" s="358">
        <v>3400</v>
      </c>
      <c r="B27" s="355" t="s">
        <v>76</v>
      </c>
      <c r="C27" s="357">
        <v>358471</v>
      </c>
      <c r="D27" s="357">
        <v>0</v>
      </c>
      <c r="E27" s="357">
        <v>358471</v>
      </c>
      <c r="F27" s="357">
        <v>3562.22</v>
      </c>
      <c r="G27" s="357">
        <v>3562.22</v>
      </c>
      <c r="H27" s="357">
        <v>354908.78</v>
      </c>
    </row>
    <row r="28" spans="1:8" x14ac:dyDescent="0.25">
      <c r="A28" s="358">
        <v>3500</v>
      </c>
      <c r="B28" s="355" t="s">
        <v>77</v>
      </c>
      <c r="C28" s="357">
        <v>5638965.4400000004</v>
      </c>
      <c r="D28" s="357">
        <v>1179135.98</v>
      </c>
      <c r="E28" s="357">
        <v>6818101.4199999999</v>
      </c>
      <c r="F28" s="357">
        <v>3260433.94</v>
      </c>
      <c r="G28" s="357">
        <v>3096543.02</v>
      </c>
      <c r="H28" s="357">
        <v>3557667.48</v>
      </c>
    </row>
    <row r="29" spans="1:8" x14ac:dyDescent="0.25">
      <c r="A29" s="358">
        <v>3600</v>
      </c>
      <c r="B29" s="355" t="s">
        <v>78</v>
      </c>
      <c r="C29" s="357">
        <v>379499.71</v>
      </c>
      <c r="D29" s="357">
        <v>0</v>
      </c>
      <c r="E29" s="357">
        <v>379499.71</v>
      </c>
      <c r="F29" s="357">
        <v>36773.120000000003</v>
      </c>
      <c r="G29" s="357">
        <v>36773.120000000003</v>
      </c>
      <c r="H29" s="357">
        <v>342726.59</v>
      </c>
    </row>
    <row r="30" spans="1:8" x14ac:dyDescent="0.25">
      <c r="A30" s="358">
        <v>3700</v>
      </c>
      <c r="B30" s="355" t="s">
        <v>79</v>
      </c>
      <c r="C30" s="357">
        <v>211125.1</v>
      </c>
      <c r="D30" s="357">
        <v>110085.24</v>
      </c>
      <c r="E30" s="357">
        <v>321210.34000000003</v>
      </c>
      <c r="F30" s="357">
        <v>136732.5</v>
      </c>
      <c r="G30" s="357">
        <v>136732.5</v>
      </c>
      <c r="H30" s="357">
        <v>184477.84000000003</v>
      </c>
    </row>
    <row r="31" spans="1:8" x14ac:dyDescent="0.25">
      <c r="A31" s="358">
        <v>3800</v>
      </c>
      <c r="B31" s="355" t="s">
        <v>80</v>
      </c>
      <c r="C31" s="357">
        <v>531161.65</v>
      </c>
      <c r="D31" s="357">
        <v>57368.06</v>
      </c>
      <c r="E31" s="357">
        <v>588529.71</v>
      </c>
      <c r="F31" s="357">
        <v>264514.65999999997</v>
      </c>
      <c r="G31" s="357">
        <v>264514.65999999997</v>
      </c>
      <c r="H31" s="357">
        <v>324015.05</v>
      </c>
    </row>
    <row r="32" spans="1:8" x14ac:dyDescent="0.25">
      <c r="A32" s="358">
        <v>3900</v>
      </c>
      <c r="B32" s="355" t="s">
        <v>81</v>
      </c>
      <c r="C32" s="357">
        <v>3066238.21</v>
      </c>
      <c r="D32" s="357">
        <v>38667.660000000003</v>
      </c>
      <c r="E32" s="357">
        <v>3104905.87</v>
      </c>
      <c r="F32" s="357">
        <v>1326643.1100000001</v>
      </c>
      <c r="G32" s="357">
        <v>1326643.1100000001</v>
      </c>
      <c r="H32" s="357">
        <v>1778262.76</v>
      </c>
    </row>
    <row r="33" spans="1:8" x14ac:dyDescent="0.25">
      <c r="A33" s="359" t="s">
        <v>254</v>
      </c>
      <c r="B33" s="351"/>
      <c r="C33" s="363">
        <v>1546839</v>
      </c>
      <c r="D33" s="363">
        <v>340000</v>
      </c>
      <c r="E33" s="363">
        <v>1886839</v>
      </c>
      <c r="F33" s="363">
        <v>418772.16</v>
      </c>
      <c r="G33" s="363">
        <v>418772.16</v>
      </c>
      <c r="H33" s="363">
        <v>1468066.84</v>
      </c>
    </row>
    <row r="34" spans="1:8" x14ac:dyDescent="0.25">
      <c r="A34" s="358">
        <v>4100</v>
      </c>
      <c r="B34" s="355" t="s">
        <v>83</v>
      </c>
      <c r="C34" s="357">
        <v>0</v>
      </c>
      <c r="D34" s="357">
        <v>0</v>
      </c>
      <c r="E34" s="357">
        <v>0</v>
      </c>
      <c r="F34" s="357">
        <v>0</v>
      </c>
      <c r="G34" s="357">
        <v>0</v>
      </c>
      <c r="H34" s="357">
        <v>0</v>
      </c>
    </row>
    <row r="35" spans="1:8" x14ac:dyDescent="0.25">
      <c r="A35" s="358">
        <v>4200</v>
      </c>
      <c r="B35" s="355" t="s">
        <v>84</v>
      </c>
      <c r="C35" s="357">
        <v>0</v>
      </c>
      <c r="D35" s="357">
        <v>0</v>
      </c>
      <c r="E35" s="357">
        <v>0</v>
      </c>
      <c r="F35" s="357">
        <v>0</v>
      </c>
      <c r="G35" s="357">
        <v>0</v>
      </c>
      <c r="H35" s="357">
        <v>0</v>
      </c>
    </row>
    <row r="36" spans="1:8" x14ac:dyDescent="0.25">
      <c r="A36" s="358">
        <v>4300</v>
      </c>
      <c r="B36" s="355" t="s">
        <v>85</v>
      </c>
      <c r="C36" s="357">
        <v>0</v>
      </c>
      <c r="D36" s="357">
        <v>0</v>
      </c>
      <c r="E36" s="357">
        <v>0</v>
      </c>
      <c r="F36" s="357">
        <v>0</v>
      </c>
      <c r="G36" s="357">
        <v>0</v>
      </c>
      <c r="H36" s="357">
        <v>0</v>
      </c>
    </row>
    <row r="37" spans="1:8" x14ac:dyDescent="0.25">
      <c r="A37" s="358">
        <v>4400</v>
      </c>
      <c r="B37" s="355" t="s">
        <v>86</v>
      </c>
      <c r="C37" s="357">
        <v>1546839</v>
      </c>
      <c r="D37" s="357">
        <v>340000</v>
      </c>
      <c r="E37" s="357">
        <v>1886839</v>
      </c>
      <c r="F37" s="357">
        <v>418772.16</v>
      </c>
      <c r="G37" s="357">
        <v>418772.16</v>
      </c>
      <c r="H37" s="357">
        <v>1468066.84</v>
      </c>
    </row>
    <row r="38" spans="1:8" x14ac:dyDescent="0.25">
      <c r="A38" s="358">
        <v>4500</v>
      </c>
      <c r="B38" s="355" t="s">
        <v>87</v>
      </c>
      <c r="C38" s="357">
        <v>0</v>
      </c>
      <c r="D38" s="357">
        <v>0</v>
      </c>
      <c r="E38" s="357">
        <v>0</v>
      </c>
      <c r="F38" s="357">
        <v>0</v>
      </c>
      <c r="G38" s="357">
        <v>0</v>
      </c>
      <c r="H38" s="357">
        <v>0</v>
      </c>
    </row>
    <row r="39" spans="1:8" x14ac:dyDescent="0.25">
      <c r="A39" s="358">
        <v>4600</v>
      </c>
      <c r="B39" s="355" t="s">
        <v>88</v>
      </c>
      <c r="C39" s="357">
        <v>0</v>
      </c>
      <c r="D39" s="357">
        <v>0</v>
      </c>
      <c r="E39" s="357">
        <v>0</v>
      </c>
      <c r="F39" s="357">
        <v>0</v>
      </c>
      <c r="G39" s="357">
        <v>0</v>
      </c>
      <c r="H39" s="357">
        <v>0</v>
      </c>
    </row>
    <row r="40" spans="1:8" x14ac:dyDescent="0.25">
      <c r="A40" s="358">
        <v>4700</v>
      </c>
      <c r="B40" s="355" t="s">
        <v>89</v>
      </c>
      <c r="C40" s="357">
        <v>0</v>
      </c>
      <c r="D40" s="357">
        <v>0</v>
      </c>
      <c r="E40" s="357">
        <v>0</v>
      </c>
      <c r="F40" s="357">
        <v>0</v>
      </c>
      <c r="G40" s="357">
        <v>0</v>
      </c>
      <c r="H40" s="357">
        <v>0</v>
      </c>
    </row>
    <row r="41" spans="1:8" x14ac:dyDescent="0.25">
      <c r="A41" s="358">
        <v>4800</v>
      </c>
      <c r="B41" s="355" t="s">
        <v>90</v>
      </c>
      <c r="C41" s="357">
        <v>0</v>
      </c>
      <c r="D41" s="357">
        <v>0</v>
      </c>
      <c r="E41" s="357">
        <v>0</v>
      </c>
      <c r="F41" s="357">
        <v>0</v>
      </c>
      <c r="G41" s="357">
        <v>0</v>
      </c>
      <c r="H41" s="357">
        <v>0</v>
      </c>
    </row>
    <row r="42" spans="1:8" x14ac:dyDescent="0.25">
      <c r="A42" s="358">
        <v>4900</v>
      </c>
      <c r="B42" s="355" t="s">
        <v>91</v>
      </c>
      <c r="C42" s="357">
        <v>0</v>
      </c>
      <c r="D42" s="357">
        <v>0</v>
      </c>
      <c r="E42" s="357">
        <v>0</v>
      </c>
      <c r="F42" s="357">
        <v>0</v>
      </c>
      <c r="G42" s="357">
        <v>0</v>
      </c>
      <c r="H42" s="357">
        <v>0</v>
      </c>
    </row>
    <row r="43" spans="1:8" x14ac:dyDescent="0.25">
      <c r="A43" s="359" t="s">
        <v>255</v>
      </c>
      <c r="B43" s="351"/>
      <c r="C43" s="363">
        <v>60000</v>
      </c>
      <c r="D43" s="363">
        <v>4708800</v>
      </c>
      <c r="E43" s="363">
        <v>4768800</v>
      </c>
      <c r="F43" s="363">
        <v>11190</v>
      </c>
      <c r="G43" s="363">
        <v>5595</v>
      </c>
      <c r="H43" s="363">
        <v>4757610</v>
      </c>
    </row>
    <row r="44" spans="1:8" x14ac:dyDescent="0.25">
      <c r="A44" s="358">
        <v>5100</v>
      </c>
      <c r="B44" s="355" t="s">
        <v>93</v>
      </c>
      <c r="C44" s="357">
        <v>0</v>
      </c>
      <c r="D44" s="357">
        <v>1964400</v>
      </c>
      <c r="E44" s="357">
        <v>1964400</v>
      </c>
      <c r="F44" s="357">
        <v>0</v>
      </c>
      <c r="G44" s="357">
        <v>0</v>
      </c>
      <c r="H44" s="357">
        <v>1964400</v>
      </c>
    </row>
    <row r="45" spans="1:8" x14ac:dyDescent="0.25">
      <c r="A45" s="358">
        <v>5200</v>
      </c>
      <c r="B45" s="355" t="s">
        <v>94</v>
      </c>
      <c r="C45" s="357">
        <v>0</v>
      </c>
      <c r="D45" s="357">
        <v>190000</v>
      </c>
      <c r="E45" s="357">
        <v>190000</v>
      </c>
      <c r="F45" s="357">
        <v>0</v>
      </c>
      <c r="G45" s="357">
        <v>0</v>
      </c>
      <c r="H45" s="357">
        <v>190000</v>
      </c>
    </row>
    <row r="46" spans="1:8" x14ac:dyDescent="0.25">
      <c r="A46" s="358">
        <v>5300</v>
      </c>
      <c r="B46" s="355" t="s">
        <v>95</v>
      </c>
      <c r="C46" s="357">
        <v>0</v>
      </c>
      <c r="D46" s="357">
        <v>0</v>
      </c>
      <c r="E46" s="357">
        <v>0</v>
      </c>
      <c r="F46" s="357">
        <v>0</v>
      </c>
      <c r="G46" s="357">
        <v>0</v>
      </c>
      <c r="H46" s="357">
        <v>0</v>
      </c>
    </row>
    <row r="47" spans="1:8" x14ac:dyDescent="0.25">
      <c r="A47" s="358">
        <v>5400</v>
      </c>
      <c r="B47" s="355" t="s">
        <v>96</v>
      </c>
      <c r="C47" s="357">
        <v>0</v>
      </c>
      <c r="D47" s="357">
        <v>1900000</v>
      </c>
      <c r="E47" s="357">
        <v>1900000</v>
      </c>
      <c r="F47" s="357">
        <v>0</v>
      </c>
      <c r="G47" s="357">
        <v>0</v>
      </c>
      <c r="H47" s="357">
        <v>1900000</v>
      </c>
    </row>
    <row r="48" spans="1:8" x14ac:dyDescent="0.25">
      <c r="A48" s="358">
        <v>5500</v>
      </c>
      <c r="B48" s="355" t="s">
        <v>97</v>
      </c>
      <c r="C48" s="357">
        <v>0</v>
      </c>
      <c r="D48" s="357">
        <v>0</v>
      </c>
      <c r="E48" s="357">
        <v>0</v>
      </c>
      <c r="F48" s="357">
        <v>0</v>
      </c>
      <c r="G48" s="357">
        <v>0</v>
      </c>
      <c r="H48" s="357">
        <v>0</v>
      </c>
    </row>
    <row r="49" spans="1:8" x14ac:dyDescent="0.25">
      <c r="A49" s="358">
        <v>5600</v>
      </c>
      <c r="B49" s="355" t="s">
        <v>98</v>
      </c>
      <c r="C49" s="357">
        <v>60000</v>
      </c>
      <c r="D49" s="357">
        <v>654400</v>
      </c>
      <c r="E49" s="357">
        <v>714400</v>
      </c>
      <c r="F49" s="357">
        <v>11190</v>
      </c>
      <c r="G49" s="357">
        <v>5595</v>
      </c>
      <c r="H49" s="357">
        <v>703210</v>
      </c>
    </row>
    <row r="50" spans="1:8" x14ac:dyDescent="0.25">
      <c r="A50" s="358">
        <v>5700</v>
      </c>
      <c r="B50" s="355" t="s">
        <v>99</v>
      </c>
      <c r="C50" s="357">
        <v>0</v>
      </c>
      <c r="D50" s="357">
        <v>0</v>
      </c>
      <c r="E50" s="357">
        <v>0</v>
      </c>
      <c r="F50" s="357">
        <v>0</v>
      </c>
      <c r="G50" s="357">
        <v>0</v>
      </c>
      <c r="H50" s="357">
        <v>0</v>
      </c>
    </row>
    <row r="51" spans="1:8" x14ac:dyDescent="0.25">
      <c r="A51" s="358">
        <v>5800</v>
      </c>
      <c r="B51" s="355" t="s">
        <v>100</v>
      </c>
      <c r="C51" s="357">
        <v>0</v>
      </c>
      <c r="D51" s="357">
        <v>0</v>
      </c>
      <c r="E51" s="357">
        <v>0</v>
      </c>
      <c r="F51" s="357">
        <v>0</v>
      </c>
      <c r="G51" s="357">
        <v>0</v>
      </c>
      <c r="H51" s="357">
        <v>0</v>
      </c>
    </row>
    <row r="52" spans="1:8" x14ac:dyDescent="0.25">
      <c r="A52" s="358">
        <v>5900</v>
      </c>
      <c r="B52" s="355" t="s">
        <v>101</v>
      </c>
      <c r="C52" s="357">
        <v>0</v>
      </c>
      <c r="D52" s="357">
        <v>0</v>
      </c>
      <c r="E52" s="357">
        <v>0</v>
      </c>
      <c r="F52" s="357">
        <v>0</v>
      </c>
      <c r="G52" s="357">
        <v>0</v>
      </c>
      <c r="H52" s="357">
        <v>0</v>
      </c>
    </row>
    <row r="53" spans="1:8" x14ac:dyDescent="0.25">
      <c r="A53" s="359" t="s">
        <v>102</v>
      </c>
      <c r="B53" s="351"/>
      <c r="C53" s="363">
        <v>0</v>
      </c>
      <c r="D53" s="363">
        <v>917951.41</v>
      </c>
      <c r="E53" s="363">
        <v>917951.41</v>
      </c>
      <c r="F53" s="363">
        <v>917951.41</v>
      </c>
      <c r="G53" s="363">
        <v>917951.41</v>
      </c>
      <c r="H53" s="363">
        <v>0</v>
      </c>
    </row>
    <row r="54" spans="1:8" x14ac:dyDescent="0.25">
      <c r="A54" s="358">
        <v>6100</v>
      </c>
      <c r="B54" s="355" t="s">
        <v>103</v>
      </c>
      <c r="C54" s="357">
        <v>0</v>
      </c>
      <c r="D54" s="357">
        <v>0</v>
      </c>
      <c r="E54" s="357">
        <v>0</v>
      </c>
      <c r="F54" s="357">
        <v>0</v>
      </c>
      <c r="G54" s="357">
        <v>0</v>
      </c>
      <c r="H54" s="357">
        <v>0</v>
      </c>
    </row>
    <row r="55" spans="1:8" x14ac:dyDescent="0.25">
      <c r="A55" s="358">
        <v>6200</v>
      </c>
      <c r="B55" s="355" t="s">
        <v>104</v>
      </c>
      <c r="C55" s="357">
        <v>0</v>
      </c>
      <c r="D55" s="357">
        <v>917951.41</v>
      </c>
      <c r="E55" s="357">
        <v>917951.41</v>
      </c>
      <c r="F55" s="357">
        <v>917951.41</v>
      </c>
      <c r="G55" s="357">
        <v>917951.41</v>
      </c>
      <c r="H55" s="357">
        <v>0</v>
      </c>
    </row>
    <row r="56" spans="1:8" x14ac:dyDescent="0.25">
      <c r="A56" s="358">
        <v>6300</v>
      </c>
      <c r="B56" s="355" t="s">
        <v>105</v>
      </c>
      <c r="C56" s="357">
        <v>0</v>
      </c>
      <c r="D56" s="357">
        <v>0</v>
      </c>
      <c r="E56" s="357">
        <v>0</v>
      </c>
      <c r="F56" s="357">
        <v>0</v>
      </c>
      <c r="G56" s="357">
        <v>0</v>
      </c>
      <c r="H56" s="357">
        <v>0</v>
      </c>
    </row>
    <row r="57" spans="1:8" x14ac:dyDescent="0.25">
      <c r="A57" s="359" t="s">
        <v>256</v>
      </c>
      <c r="B57" s="351"/>
      <c r="C57" s="363">
        <v>0</v>
      </c>
      <c r="D57" s="363">
        <v>0</v>
      </c>
      <c r="E57" s="363">
        <v>0</v>
      </c>
      <c r="F57" s="363">
        <v>0</v>
      </c>
      <c r="G57" s="363">
        <v>0</v>
      </c>
      <c r="H57" s="363">
        <v>0</v>
      </c>
    </row>
    <row r="58" spans="1:8" x14ac:dyDescent="0.25">
      <c r="A58" s="358">
        <v>7100</v>
      </c>
      <c r="B58" s="355" t="s">
        <v>107</v>
      </c>
      <c r="C58" s="357">
        <v>0</v>
      </c>
      <c r="D58" s="357">
        <v>0</v>
      </c>
      <c r="E58" s="357">
        <v>0</v>
      </c>
      <c r="F58" s="357">
        <v>0</v>
      </c>
      <c r="G58" s="357">
        <v>0</v>
      </c>
      <c r="H58" s="357">
        <v>0</v>
      </c>
    </row>
    <row r="59" spans="1:8" x14ac:dyDescent="0.25">
      <c r="A59" s="358">
        <v>7200</v>
      </c>
      <c r="B59" s="355" t="s">
        <v>108</v>
      </c>
      <c r="C59" s="357">
        <v>0</v>
      </c>
      <c r="D59" s="357">
        <v>0</v>
      </c>
      <c r="E59" s="357">
        <v>0</v>
      </c>
      <c r="F59" s="357">
        <v>0</v>
      </c>
      <c r="G59" s="357">
        <v>0</v>
      </c>
      <c r="H59" s="357">
        <v>0</v>
      </c>
    </row>
    <row r="60" spans="1:8" x14ac:dyDescent="0.25">
      <c r="A60" s="358">
        <v>7300</v>
      </c>
      <c r="B60" s="355" t="s">
        <v>109</v>
      </c>
      <c r="C60" s="357">
        <v>0</v>
      </c>
      <c r="D60" s="357">
        <v>0</v>
      </c>
      <c r="E60" s="357">
        <v>0</v>
      </c>
      <c r="F60" s="357">
        <v>0</v>
      </c>
      <c r="G60" s="357">
        <v>0</v>
      </c>
      <c r="H60" s="357">
        <v>0</v>
      </c>
    </row>
    <row r="61" spans="1:8" x14ac:dyDescent="0.25">
      <c r="A61" s="358">
        <v>7400</v>
      </c>
      <c r="B61" s="355" t="s">
        <v>110</v>
      </c>
      <c r="C61" s="357">
        <v>0</v>
      </c>
      <c r="D61" s="357">
        <v>0</v>
      </c>
      <c r="E61" s="357">
        <v>0</v>
      </c>
      <c r="F61" s="357">
        <v>0</v>
      </c>
      <c r="G61" s="357">
        <v>0</v>
      </c>
      <c r="H61" s="357">
        <v>0</v>
      </c>
    </row>
    <row r="62" spans="1:8" x14ac:dyDescent="0.25">
      <c r="A62" s="358">
        <v>7500</v>
      </c>
      <c r="B62" s="355" t="s">
        <v>111</v>
      </c>
      <c r="C62" s="357">
        <v>0</v>
      </c>
      <c r="D62" s="357">
        <v>0</v>
      </c>
      <c r="E62" s="357">
        <v>0</v>
      </c>
      <c r="F62" s="357">
        <v>0</v>
      </c>
      <c r="G62" s="357">
        <v>0</v>
      </c>
      <c r="H62" s="357">
        <v>0</v>
      </c>
    </row>
    <row r="63" spans="1:8" x14ac:dyDescent="0.25">
      <c r="A63" s="358">
        <v>7600</v>
      </c>
      <c r="B63" s="355" t="s">
        <v>112</v>
      </c>
      <c r="C63" s="357">
        <v>0</v>
      </c>
      <c r="D63" s="357">
        <v>0</v>
      </c>
      <c r="E63" s="357">
        <v>0</v>
      </c>
      <c r="F63" s="357">
        <v>0</v>
      </c>
      <c r="G63" s="357">
        <v>0</v>
      </c>
      <c r="H63" s="357">
        <v>0</v>
      </c>
    </row>
    <row r="64" spans="1:8" x14ac:dyDescent="0.25">
      <c r="A64" s="358">
        <v>7900</v>
      </c>
      <c r="B64" s="355" t="s">
        <v>113</v>
      </c>
      <c r="C64" s="357">
        <v>0</v>
      </c>
      <c r="D64" s="357">
        <v>0</v>
      </c>
      <c r="E64" s="357">
        <v>0</v>
      </c>
      <c r="F64" s="357">
        <v>0</v>
      </c>
      <c r="G64" s="357">
        <v>0</v>
      </c>
      <c r="H64" s="357">
        <v>0</v>
      </c>
    </row>
    <row r="65" spans="1:8" x14ac:dyDescent="0.25">
      <c r="A65" s="359" t="s">
        <v>257</v>
      </c>
      <c r="B65" s="351"/>
      <c r="C65" s="363">
        <v>0</v>
      </c>
      <c r="D65" s="363">
        <v>0</v>
      </c>
      <c r="E65" s="363">
        <v>0</v>
      </c>
      <c r="F65" s="363">
        <v>0</v>
      </c>
      <c r="G65" s="363">
        <v>0</v>
      </c>
      <c r="H65" s="363">
        <v>0</v>
      </c>
    </row>
    <row r="66" spans="1:8" x14ac:dyDescent="0.25">
      <c r="A66" s="358">
        <v>8100</v>
      </c>
      <c r="B66" s="355" t="s">
        <v>115</v>
      </c>
      <c r="C66" s="357">
        <v>0</v>
      </c>
      <c r="D66" s="357">
        <v>0</v>
      </c>
      <c r="E66" s="357">
        <v>0</v>
      </c>
      <c r="F66" s="357">
        <v>0</v>
      </c>
      <c r="G66" s="357">
        <v>0</v>
      </c>
      <c r="H66" s="357">
        <v>0</v>
      </c>
    </row>
    <row r="67" spans="1:8" x14ac:dyDescent="0.25">
      <c r="A67" s="358">
        <v>8300</v>
      </c>
      <c r="B67" s="355" t="s">
        <v>116</v>
      </c>
      <c r="C67" s="357">
        <v>0</v>
      </c>
      <c r="D67" s="357">
        <v>0</v>
      </c>
      <c r="E67" s="357">
        <v>0</v>
      </c>
      <c r="F67" s="357">
        <v>0</v>
      </c>
      <c r="G67" s="357">
        <v>0</v>
      </c>
      <c r="H67" s="357">
        <v>0</v>
      </c>
    </row>
    <row r="68" spans="1:8" x14ac:dyDescent="0.25">
      <c r="A68" s="358">
        <v>8500</v>
      </c>
      <c r="B68" s="355" t="s">
        <v>117</v>
      </c>
      <c r="C68" s="357">
        <v>0</v>
      </c>
      <c r="D68" s="357">
        <v>0</v>
      </c>
      <c r="E68" s="357">
        <v>0</v>
      </c>
      <c r="F68" s="357">
        <v>0</v>
      </c>
      <c r="G68" s="357">
        <v>0</v>
      </c>
      <c r="H68" s="357">
        <v>0</v>
      </c>
    </row>
    <row r="69" spans="1:8" x14ac:dyDescent="0.25">
      <c r="A69" s="359" t="s">
        <v>118</v>
      </c>
      <c r="B69" s="351"/>
      <c r="C69" s="363">
        <v>0</v>
      </c>
      <c r="D69" s="363">
        <v>0</v>
      </c>
      <c r="E69" s="363">
        <v>0</v>
      </c>
      <c r="F69" s="363">
        <v>0</v>
      </c>
      <c r="G69" s="363">
        <v>0</v>
      </c>
      <c r="H69" s="363">
        <v>0</v>
      </c>
    </row>
    <row r="70" spans="1:8" x14ac:dyDescent="0.25">
      <c r="A70" s="358">
        <v>9100</v>
      </c>
      <c r="B70" s="355" t="s">
        <v>119</v>
      </c>
      <c r="C70" s="357">
        <v>0</v>
      </c>
      <c r="D70" s="357">
        <v>0</v>
      </c>
      <c r="E70" s="357">
        <v>0</v>
      </c>
      <c r="F70" s="357">
        <v>0</v>
      </c>
      <c r="G70" s="357">
        <v>0</v>
      </c>
      <c r="H70" s="357">
        <v>0</v>
      </c>
    </row>
    <row r="71" spans="1:8" x14ac:dyDescent="0.25">
      <c r="A71" s="358">
        <v>9200</v>
      </c>
      <c r="B71" s="355" t="s">
        <v>120</v>
      </c>
      <c r="C71" s="357">
        <v>0</v>
      </c>
      <c r="D71" s="357">
        <v>0</v>
      </c>
      <c r="E71" s="357">
        <v>0</v>
      </c>
      <c r="F71" s="357">
        <v>0</v>
      </c>
      <c r="G71" s="357">
        <v>0</v>
      </c>
      <c r="H71" s="357">
        <v>0</v>
      </c>
    </row>
    <row r="72" spans="1:8" x14ac:dyDescent="0.25">
      <c r="A72" s="358">
        <v>9300</v>
      </c>
      <c r="B72" s="355" t="s">
        <v>121</v>
      </c>
      <c r="C72" s="357">
        <v>0</v>
      </c>
      <c r="D72" s="357">
        <v>0</v>
      </c>
      <c r="E72" s="357">
        <v>0</v>
      </c>
      <c r="F72" s="357">
        <v>0</v>
      </c>
      <c r="G72" s="357">
        <v>0</v>
      </c>
      <c r="H72" s="357">
        <v>0</v>
      </c>
    </row>
    <row r="73" spans="1:8" x14ac:dyDescent="0.25">
      <c r="A73" s="358">
        <v>9400</v>
      </c>
      <c r="B73" s="355" t="s">
        <v>122</v>
      </c>
      <c r="C73" s="357">
        <v>0</v>
      </c>
      <c r="D73" s="357">
        <v>0</v>
      </c>
      <c r="E73" s="357">
        <v>0</v>
      </c>
      <c r="F73" s="357">
        <v>0</v>
      </c>
      <c r="G73" s="357">
        <v>0</v>
      </c>
      <c r="H73" s="357">
        <v>0</v>
      </c>
    </row>
    <row r="74" spans="1:8" x14ac:dyDescent="0.25">
      <c r="A74" s="358">
        <v>9500</v>
      </c>
      <c r="B74" s="355" t="s">
        <v>123</v>
      </c>
      <c r="C74" s="357">
        <v>0</v>
      </c>
      <c r="D74" s="357">
        <v>0</v>
      </c>
      <c r="E74" s="357">
        <v>0</v>
      </c>
      <c r="F74" s="357">
        <v>0</v>
      </c>
      <c r="G74" s="357">
        <v>0</v>
      </c>
      <c r="H74" s="357">
        <v>0</v>
      </c>
    </row>
    <row r="75" spans="1:8" x14ac:dyDescent="0.25">
      <c r="A75" s="358">
        <v>9600</v>
      </c>
      <c r="B75" s="355" t="s">
        <v>124</v>
      </c>
      <c r="C75" s="357">
        <v>0</v>
      </c>
      <c r="D75" s="357">
        <v>0</v>
      </c>
      <c r="E75" s="357">
        <v>0</v>
      </c>
      <c r="F75" s="357">
        <v>0</v>
      </c>
      <c r="G75" s="357">
        <v>0</v>
      </c>
      <c r="H75" s="357">
        <v>0</v>
      </c>
    </row>
    <row r="76" spans="1:8" x14ac:dyDescent="0.25">
      <c r="A76" s="361">
        <v>9900</v>
      </c>
      <c r="B76" s="356" t="s">
        <v>125</v>
      </c>
      <c r="C76" s="364">
        <v>0</v>
      </c>
      <c r="D76" s="364">
        <v>0</v>
      </c>
      <c r="E76" s="364">
        <v>0</v>
      </c>
      <c r="F76" s="364">
        <v>0</v>
      </c>
      <c r="G76" s="364">
        <v>0</v>
      </c>
      <c r="H76" s="364">
        <v>0</v>
      </c>
    </row>
    <row r="77" spans="1:8" x14ac:dyDescent="0.25">
      <c r="A77" s="352"/>
      <c r="B77" s="360" t="s">
        <v>126</v>
      </c>
      <c r="C77" s="365">
        <v>118687507</v>
      </c>
      <c r="D77" s="365">
        <v>8353950.9700000007</v>
      </c>
      <c r="E77" s="365">
        <v>127041457.97</v>
      </c>
      <c r="F77" s="365">
        <v>49975442.919999987</v>
      </c>
      <c r="G77" s="365">
        <v>49577062.849999987</v>
      </c>
      <c r="H77" s="365">
        <v>77066015.050000012</v>
      </c>
    </row>
    <row r="79" spans="1:8" x14ac:dyDescent="0.25">
      <c r="A79" s="343" t="s">
        <v>258</v>
      </c>
      <c r="B79" s="342"/>
      <c r="C79" s="342"/>
      <c r="D79" s="342"/>
      <c r="E79" s="342"/>
      <c r="F79" s="342"/>
      <c r="G79" s="342"/>
      <c r="H79" s="342"/>
    </row>
    <row r="85" spans="2:7" x14ac:dyDescent="0.25">
      <c r="B85" s="340" t="s">
        <v>39</v>
      </c>
      <c r="C85" s="228"/>
      <c r="D85" s="228"/>
      <c r="E85" s="396" t="s">
        <v>40</v>
      </c>
      <c r="F85" s="396"/>
      <c r="G85" s="396"/>
    </row>
    <row r="86" spans="2:7" ht="22.5" x14ac:dyDescent="0.25">
      <c r="B86" s="340" t="s">
        <v>41</v>
      </c>
      <c r="C86" s="228"/>
      <c r="D86" s="228"/>
      <c r="E86" s="387" t="s">
        <v>391</v>
      </c>
      <c r="F86" s="387"/>
      <c r="G86" s="387"/>
    </row>
    <row r="87" spans="2:7" x14ac:dyDescent="0.25">
      <c r="B87" s="228"/>
      <c r="C87" s="228"/>
      <c r="D87" s="228"/>
      <c r="E87" s="387"/>
      <c r="F87" s="387"/>
      <c r="G87" s="387"/>
    </row>
  </sheetData>
  <mergeCells count="6">
    <mergeCell ref="E86:G87"/>
    <mergeCell ref="A1:H1"/>
    <mergeCell ref="C2:G2"/>
    <mergeCell ref="H2:H3"/>
    <mergeCell ref="A2:B4"/>
    <mergeCell ref="E85:G85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J16" sqref="J16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8" t="s">
        <v>416</v>
      </c>
      <c r="B1" s="429"/>
      <c r="C1" s="429"/>
      <c r="D1" s="429"/>
      <c r="E1" s="429"/>
      <c r="F1" s="429"/>
      <c r="G1" s="430"/>
    </row>
    <row r="2" spans="1:7" x14ac:dyDescent="0.2">
      <c r="A2" s="124"/>
      <c r="B2" s="70" t="s">
        <v>46</v>
      </c>
      <c r="C2" s="71"/>
      <c r="D2" s="71"/>
      <c r="E2" s="71"/>
      <c r="F2" s="72"/>
      <c r="G2" s="431" t="s">
        <v>47</v>
      </c>
    </row>
    <row r="3" spans="1:7" ht="24.95" customHeight="1" x14ac:dyDescent="0.2">
      <c r="A3" s="125" t="s">
        <v>48</v>
      </c>
      <c r="B3" s="73" t="s">
        <v>49</v>
      </c>
      <c r="C3" s="73" t="s">
        <v>50</v>
      </c>
      <c r="D3" s="73" t="s">
        <v>5</v>
      </c>
      <c r="E3" s="73" t="s">
        <v>6</v>
      </c>
      <c r="F3" s="73" t="s">
        <v>51</v>
      </c>
      <c r="G3" s="432"/>
    </row>
    <row r="4" spans="1:7" x14ac:dyDescent="0.2">
      <c r="A4" s="126"/>
      <c r="B4" s="74">
        <v>1</v>
      </c>
      <c r="C4" s="74">
        <v>2</v>
      </c>
      <c r="D4" s="74" t="s">
        <v>52</v>
      </c>
      <c r="E4" s="74">
        <v>4</v>
      </c>
      <c r="F4" s="74">
        <v>5</v>
      </c>
      <c r="G4" s="74" t="s">
        <v>53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127</v>
      </c>
      <c r="B6" s="274">
        <v>118627507</v>
      </c>
      <c r="C6" s="366">
        <v>2727199.56</v>
      </c>
      <c r="D6" s="81">
        <f>B6+C6</f>
        <v>121354706.56</v>
      </c>
      <c r="E6" s="367">
        <v>49046301.509999998</v>
      </c>
      <c r="F6" s="367">
        <v>48653516.439999998</v>
      </c>
      <c r="G6" s="341">
        <f>D6-E6</f>
        <v>72308405.050000012</v>
      </c>
    </row>
    <row r="7" spans="1:7" x14ac:dyDescent="0.2">
      <c r="A7" s="135" t="s">
        <v>128</v>
      </c>
      <c r="B7" s="274">
        <v>60000</v>
      </c>
      <c r="C7" s="366">
        <v>5626751.4100000001</v>
      </c>
      <c r="D7" s="81">
        <f>B7+C7</f>
        <v>5686751.4100000001</v>
      </c>
      <c r="E7" s="367">
        <v>929141.41</v>
      </c>
      <c r="F7" s="367">
        <v>923546.41</v>
      </c>
      <c r="G7" s="341">
        <f t="shared" ref="G7:G10" si="0">D7-E7</f>
        <v>4757610</v>
      </c>
    </row>
    <row r="8" spans="1:7" x14ac:dyDescent="0.2">
      <c r="A8" s="135" t="s">
        <v>129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87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115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126</v>
      </c>
      <c r="B12" s="78">
        <f t="shared" ref="B12:G12" si="1">SUM(B6:B10)</f>
        <v>118687507</v>
      </c>
      <c r="C12" s="78">
        <f t="shared" si="1"/>
        <v>8353950.9700000007</v>
      </c>
      <c r="D12" s="78">
        <f t="shared" si="1"/>
        <v>127041457.97</v>
      </c>
      <c r="E12" s="78">
        <f t="shared" si="1"/>
        <v>49975442.919999994</v>
      </c>
      <c r="F12" s="78">
        <f t="shared" si="1"/>
        <v>49577062.849999994</v>
      </c>
      <c r="G12" s="78">
        <f t="shared" si="1"/>
        <v>77066015.050000012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96" t="s">
        <v>40</v>
      </c>
      <c r="F24" s="396"/>
      <c r="G24" s="396"/>
    </row>
    <row r="25" spans="1:7" ht="22.5" customHeight="1" x14ac:dyDescent="0.25">
      <c r="A25" s="44" t="s">
        <v>41</v>
      </c>
      <c r="B25" s="79"/>
      <c r="C25" s="79"/>
      <c r="D25" s="79"/>
      <c r="E25" s="387" t="s">
        <v>391</v>
      </c>
      <c r="F25" s="387"/>
      <c r="G25" s="387"/>
    </row>
    <row r="26" spans="1:7" ht="15" x14ac:dyDescent="0.25">
      <c r="A26" s="79"/>
      <c r="B26" s="79"/>
      <c r="C26" s="79"/>
      <c r="D26" s="79"/>
      <c r="E26" s="387"/>
      <c r="F26" s="387"/>
      <c r="G26" s="387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topLeftCell="A28" zoomScaleNormal="100" workbookViewId="0">
      <selection activeCell="J53" sqref="J53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33" t="s">
        <v>417</v>
      </c>
      <c r="B1" s="434"/>
      <c r="C1" s="434"/>
      <c r="D1" s="434"/>
      <c r="E1" s="434"/>
      <c r="F1" s="434"/>
      <c r="G1" s="434"/>
      <c r="H1" s="435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36" t="s">
        <v>48</v>
      </c>
      <c r="B3" s="437"/>
      <c r="C3" s="433" t="s">
        <v>46</v>
      </c>
      <c r="D3" s="434"/>
      <c r="E3" s="434"/>
      <c r="F3" s="434"/>
      <c r="G3" s="435"/>
      <c r="H3" s="431" t="s">
        <v>47</v>
      </c>
    </row>
    <row r="4" spans="1:8" ht="35.1" customHeight="1" x14ac:dyDescent="0.25">
      <c r="A4" s="438"/>
      <c r="B4" s="439"/>
      <c r="C4" s="73" t="s">
        <v>49</v>
      </c>
      <c r="D4" s="73" t="s">
        <v>50</v>
      </c>
      <c r="E4" s="73" t="s">
        <v>5</v>
      </c>
      <c r="F4" s="73" t="s">
        <v>6</v>
      </c>
      <c r="G4" s="73" t="s">
        <v>51</v>
      </c>
      <c r="H4" s="432"/>
    </row>
    <row r="5" spans="1:8" x14ac:dyDescent="0.25">
      <c r="A5" s="440"/>
      <c r="B5" s="441"/>
      <c r="C5" s="74">
        <v>1</v>
      </c>
      <c r="D5" s="74">
        <v>2</v>
      </c>
      <c r="E5" s="74" t="s">
        <v>52</v>
      </c>
      <c r="F5" s="74">
        <v>4</v>
      </c>
      <c r="G5" s="74">
        <v>5</v>
      </c>
      <c r="H5" s="74" t="s">
        <v>53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42">
        <v>21121300701000</v>
      </c>
      <c r="B7" s="443"/>
      <c r="C7" s="275">
        <v>9978100.2200000007</v>
      </c>
      <c r="D7" s="369">
        <v>819160.82</v>
      </c>
      <c r="E7" s="76">
        <f>C7+D7</f>
        <v>10797261.040000001</v>
      </c>
      <c r="F7" s="370">
        <v>4805563.2699999996</v>
      </c>
      <c r="G7" s="370">
        <v>4758653.51</v>
      </c>
      <c r="H7" s="76">
        <f>E7-F7</f>
        <v>5991697.7700000014</v>
      </c>
    </row>
    <row r="8" spans="1:8" x14ac:dyDescent="0.25">
      <c r="A8" s="143" t="s">
        <v>243</v>
      </c>
      <c r="B8" s="89"/>
      <c r="C8" s="275">
        <v>7449878.0899999999</v>
      </c>
      <c r="D8" s="369">
        <v>-30714.66</v>
      </c>
      <c r="E8" s="76">
        <f t="shared" ref="E8:E14" si="0">C8+D8</f>
        <v>7419163.4299999997</v>
      </c>
      <c r="F8" s="370">
        <v>2539921.91</v>
      </c>
      <c r="G8" s="370">
        <v>2528645.4300000002</v>
      </c>
      <c r="H8" s="76">
        <f t="shared" ref="H8:H14" si="1">E8-F8</f>
        <v>4879241.5199999996</v>
      </c>
    </row>
    <row r="9" spans="1:8" x14ac:dyDescent="0.25">
      <c r="A9" s="143" t="s">
        <v>244</v>
      </c>
      <c r="B9" s="89"/>
      <c r="C9" s="275">
        <v>34732956.039999999</v>
      </c>
      <c r="D9" s="369">
        <v>6552098.4699999997</v>
      </c>
      <c r="E9" s="76">
        <f t="shared" si="0"/>
        <v>41285054.509999998</v>
      </c>
      <c r="F9" s="370">
        <v>16166978.220000001</v>
      </c>
      <c r="G9" s="370">
        <v>15863103.16</v>
      </c>
      <c r="H9" s="76">
        <f t="shared" si="1"/>
        <v>25118076.289999999</v>
      </c>
    </row>
    <row r="10" spans="1:8" x14ac:dyDescent="0.25">
      <c r="A10" s="143" t="s">
        <v>245</v>
      </c>
      <c r="B10" s="89"/>
      <c r="C10" s="275">
        <v>65251169.969999999</v>
      </c>
      <c r="D10" s="369">
        <v>1013406.34</v>
      </c>
      <c r="E10" s="76">
        <f t="shared" si="0"/>
        <v>66264576.310000002</v>
      </c>
      <c r="F10" s="370">
        <v>25884577.870000001</v>
      </c>
      <c r="G10" s="370">
        <v>25848259.100000001</v>
      </c>
      <c r="H10" s="76">
        <f t="shared" si="1"/>
        <v>40379998.439999998</v>
      </c>
    </row>
    <row r="11" spans="1:8" x14ac:dyDescent="0.25">
      <c r="A11" s="143" t="s">
        <v>246</v>
      </c>
      <c r="B11" s="89"/>
      <c r="C11" s="275">
        <v>1275402.68</v>
      </c>
      <c r="D11" s="276">
        <v>0</v>
      </c>
      <c r="E11" s="76">
        <f t="shared" si="0"/>
        <v>1275402.68</v>
      </c>
      <c r="F11" s="370">
        <v>578401.65</v>
      </c>
      <c r="G11" s="370">
        <v>578401.65</v>
      </c>
      <c r="H11" s="76">
        <f t="shared" si="1"/>
        <v>697001.02999999991</v>
      </c>
    </row>
    <row r="12" spans="1:8" x14ac:dyDescent="0.25">
      <c r="A12" s="88" t="s">
        <v>130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131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132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126</v>
      </c>
      <c r="C16" s="93">
        <f>SUM(C7:C15)</f>
        <v>118687507</v>
      </c>
      <c r="D16" s="93">
        <f>SUM(D7:D15)</f>
        <v>8353950.9699999997</v>
      </c>
      <c r="E16" s="93">
        <f>C16+D16</f>
        <v>127041457.97</v>
      </c>
      <c r="F16" s="93">
        <f>SUM(F7:F14)</f>
        <v>49975442.919999994</v>
      </c>
      <c r="G16" s="93">
        <f>SUM(G7:G14)</f>
        <v>49577062.850000001</v>
      </c>
      <c r="H16" s="93">
        <f>E16-F16</f>
        <v>77066015.050000012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33" t="s">
        <v>418</v>
      </c>
      <c r="B19" s="434"/>
      <c r="C19" s="434"/>
      <c r="D19" s="434"/>
      <c r="E19" s="434"/>
      <c r="F19" s="434"/>
      <c r="G19" s="434"/>
      <c r="H19" s="435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36" t="s">
        <v>48</v>
      </c>
      <c r="B21" s="437"/>
      <c r="C21" s="433" t="s">
        <v>46</v>
      </c>
      <c r="D21" s="434"/>
      <c r="E21" s="434"/>
      <c r="F21" s="434"/>
      <c r="G21" s="435"/>
      <c r="H21" s="431" t="s">
        <v>47</v>
      </c>
    </row>
    <row r="22" spans="1:8" ht="35.1" customHeight="1" x14ac:dyDescent="0.25">
      <c r="A22" s="438"/>
      <c r="B22" s="439"/>
      <c r="C22" s="73" t="s">
        <v>49</v>
      </c>
      <c r="D22" s="73" t="s">
        <v>50</v>
      </c>
      <c r="E22" s="73" t="s">
        <v>5</v>
      </c>
      <c r="F22" s="73" t="s">
        <v>6</v>
      </c>
      <c r="G22" s="73" t="s">
        <v>51</v>
      </c>
      <c r="H22" s="432"/>
    </row>
    <row r="23" spans="1:8" x14ac:dyDescent="0.25">
      <c r="A23" s="440"/>
      <c r="B23" s="441"/>
      <c r="C23" s="74">
        <v>1</v>
      </c>
      <c r="D23" s="74">
        <v>2</v>
      </c>
      <c r="E23" s="74" t="s">
        <v>52</v>
      </c>
      <c r="F23" s="74">
        <v>4</v>
      </c>
      <c r="G23" s="74">
        <v>5</v>
      </c>
      <c r="H23" s="74" t="s">
        <v>53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133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134</v>
      </c>
      <c r="B26" s="69"/>
      <c r="C26" s="96"/>
      <c r="D26" s="97" t="s">
        <v>135</v>
      </c>
      <c r="E26" s="96"/>
      <c r="F26" s="96"/>
      <c r="G26" s="96"/>
      <c r="H26" s="96"/>
    </row>
    <row r="27" spans="1:8" x14ac:dyDescent="0.25">
      <c r="A27" s="88" t="s">
        <v>136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137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126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33" t="s">
        <v>417</v>
      </c>
      <c r="B33" s="434"/>
      <c r="C33" s="434"/>
      <c r="D33" s="434"/>
      <c r="E33" s="434"/>
      <c r="F33" s="434"/>
      <c r="G33" s="434"/>
      <c r="H33" s="435"/>
    </row>
    <row r="34" spans="1:8" x14ac:dyDescent="0.25">
      <c r="A34" s="436" t="s">
        <v>48</v>
      </c>
      <c r="B34" s="437"/>
      <c r="C34" s="433" t="s">
        <v>46</v>
      </c>
      <c r="D34" s="434"/>
      <c r="E34" s="434"/>
      <c r="F34" s="434"/>
      <c r="G34" s="435"/>
      <c r="H34" s="431" t="s">
        <v>47</v>
      </c>
    </row>
    <row r="35" spans="1:8" ht="35.1" customHeight="1" x14ac:dyDescent="0.25">
      <c r="A35" s="438"/>
      <c r="B35" s="439"/>
      <c r="C35" s="73" t="s">
        <v>49</v>
      </c>
      <c r="D35" s="73" t="s">
        <v>50</v>
      </c>
      <c r="E35" s="73" t="s">
        <v>5</v>
      </c>
      <c r="F35" s="73" t="s">
        <v>6</v>
      </c>
      <c r="G35" s="73" t="s">
        <v>51</v>
      </c>
      <c r="H35" s="432"/>
    </row>
    <row r="36" spans="1:8" x14ac:dyDescent="0.25">
      <c r="A36" s="440"/>
      <c r="B36" s="441"/>
      <c r="C36" s="74">
        <v>1</v>
      </c>
      <c r="D36" s="74">
        <v>2</v>
      </c>
      <c r="E36" s="74" t="s">
        <v>52</v>
      </c>
      <c r="F36" s="74">
        <v>4</v>
      </c>
      <c r="G36" s="74">
        <v>5</v>
      </c>
      <c r="H36" s="74" t="s">
        <v>53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138</v>
      </c>
      <c r="C38" s="277">
        <v>118687507</v>
      </c>
      <c r="D38" s="371">
        <v>8353950.9699999997</v>
      </c>
      <c r="E38" s="96">
        <f>C38+D38</f>
        <v>127041457.97</v>
      </c>
      <c r="F38" s="372">
        <v>49975442.920000002</v>
      </c>
      <c r="G38" s="372">
        <v>49577062.850000001</v>
      </c>
      <c r="H38" s="96">
        <f>E38-F38</f>
        <v>77066015.049999997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139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140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141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142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143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144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126</v>
      </c>
      <c r="C52" s="93">
        <f>SUM(C38:C50)</f>
        <v>118687507</v>
      </c>
      <c r="D52" s="93">
        <f>SUM(D38:D50)</f>
        <v>8353950.9699999997</v>
      </c>
      <c r="E52" s="93">
        <f>C52+D52</f>
        <v>127041457.97</v>
      </c>
      <c r="F52" s="93">
        <f>SUM(F38:F50)</f>
        <v>49975442.920000002</v>
      </c>
      <c r="G52" s="93">
        <f>SUM(G38:G50)</f>
        <v>49577062.850000001</v>
      </c>
      <c r="H52" s="93">
        <f>E52-F52</f>
        <v>77066015.049999997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96" t="s">
        <v>40</v>
      </c>
      <c r="G58" s="396"/>
      <c r="H58" s="396"/>
    </row>
    <row r="59" spans="1:8" ht="22.5" customHeight="1" x14ac:dyDescent="0.25">
      <c r="B59" s="44" t="s">
        <v>41</v>
      </c>
      <c r="C59" s="79"/>
      <c r="D59" s="79"/>
      <c r="E59" s="79"/>
      <c r="F59" s="387" t="s">
        <v>391</v>
      </c>
      <c r="G59" s="387"/>
      <c r="H59" s="387"/>
    </row>
    <row r="60" spans="1:8" x14ac:dyDescent="0.25">
      <c r="B60" s="79"/>
      <c r="C60" s="79"/>
      <c r="D60" s="79"/>
      <c r="E60" s="79"/>
      <c r="F60" s="387"/>
      <c r="G60" s="387"/>
      <c r="H60" s="387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opLeftCell="A7" workbookViewId="0">
      <selection activeCell="J24" sqref="J24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2.5" customHeight="1" x14ac:dyDescent="0.2">
      <c r="A1" s="428" t="s">
        <v>419</v>
      </c>
      <c r="B1" s="444"/>
      <c r="C1" s="444"/>
      <c r="D1" s="444"/>
      <c r="E1" s="444"/>
      <c r="F1" s="444"/>
      <c r="G1" s="445"/>
    </row>
    <row r="2" spans="1:7" x14ac:dyDescent="0.2">
      <c r="A2" s="124"/>
      <c r="B2" s="70" t="s">
        <v>46</v>
      </c>
      <c r="C2" s="71"/>
      <c r="D2" s="71"/>
      <c r="E2" s="71"/>
      <c r="F2" s="72"/>
      <c r="G2" s="431" t="s">
        <v>47</v>
      </c>
    </row>
    <row r="3" spans="1:7" ht="24.95" customHeight="1" x14ac:dyDescent="0.2">
      <c r="A3" s="125" t="s">
        <v>48</v>
      </c>
      <c r="B3" s="73" t="s">
        <v>49</v>
      </c>
      <c r="C3" s="73" t="s">
        <v>50</v>
      </c>
      <c r="D3" s="73" t="s">
        <v>5</v>
      </c>
      <c r="E3" s="73" t="s">
        <v>6</v>
      </c>
      <c r="F3" s="73" t="s">
        <v>51</v>
      </c>
      <c r="G3" s="432"/>
    </row>
    <row r="4" spans="1:7" x14ac:dyDescent="0.2">
      <c r="A4" s="126"/>
      <c r="B4" s="74">
        <v>1</v>
      </c>
      <c r="C4" s="74">
        <v>2</v>
      </c>
      <c r="D4" s="74" t="s">
        <v>52</v>
      </c>
      <c r="E4" s="74">
        <v>4</v>
      </c>
      <c r="F4" s="74">
        <v>5</v>
      </c>
      <c r="G4" s="74" t="s">
        <v>53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145</v>
      </c>
      <c r="B6" s="105">
        <f>SUM(B7:B15)</f>
        <v>54596253.219999999</v>
      </c>
      <c r="C6" s="105">
        <f t="shared" ref="C6:G6" si="0">SUM(C7:C15)</f>
        <v>3842817.4462000001</v>
      </c>
      <c r="D6" s="105">
        <f t="shared" si="0"/>
        <v>58439070.666199997</v>
      </c>
      <c r="E6" s="105">
        <f t="shared" si="0"/>
        <v>22988703.743199997</v>
      </c>
      <c r="F6" s="105">
        <f t="shared" si="0"/>
        <v>22805448.911000002</v>
      </c>
      <c r="G6" s="105">
        <f t="shared" si="0"/>
        <v>35450366.923</v>
      </c>
    </row>
    <row r="7" spans="1:7" x14ac:dyDescent="0.2">
      <c r="A7" s="131" t="s">
        <v>146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147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148</v>
      </c>
      <c r="B9" s="107">
        <f>118687507*0.46</f>
        <v>54596253.219999999</v>
      </c>
      <c r="C9" s="69">
        <f>CA!D16*46%</f>
        <v>3842817.4462000001</v>
      </c>
      <c r="D9" s="106">
        <f>+B9+C9</f>
        <v>58439070.666199997</v>
      </c>
      <c r="E9" s="81">
        <f>CA!F16*46%</f>
        <v>22988703.743199997</v>
      </c>
      <c r="F9" s="81">
        <f>CA!G16*46%</f>
        <v>22805448.911000002</v>
      </c>
      <c r="G9" s="81">
        <f>D9-E9</f>
        <v>35450366.923</v>
      </c>
    </row>
    <row r="10" spans="1:7" x14ac:dyDescent="0.2">
      <c r="A10" s="131" t="s">
        <v>149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150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151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152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81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153</v>
      </c>
      <c r="B16" s="105">
        <f>SUM(B17:B23)</f>
        <v>64091253.780000001</v>
      </c>
      <c r="C16" s="105">
        <f t="shared" ref="C16:G16" si="1">SUM(C17:C23)</f>
        <v>4511133.5238000005</v>
      </c>
      <c r="D16" s="105">
        <f t="shared" si="1"/>
        <v>68602387.303800002</v>
      </c>
      <c r="E16" s="105">
        <f t="shared" si="1"/>
        <v>26986739.176799998</v>
      </c>
      <c r="F16" s="105">
        <f t="shared" si="1"/>
        <v>26771613.939000003</v>
      </c>
      <c r="G16" s="105">
        <f t="shared" si="1"/>
        <v>41615648.127000004</v>
      </c>
    </row>
    <row r="17" spans="1:10" x14ac:dyDescent="0.2">
      <c r="A17" s="131" t="s">
        <v>154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155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156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157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158</v>
      </c>
      <c r="B21" s="107">
        <f>118687507*0.54</f>
        <v>64091253.780000001</v>
      </c>
      <c r="C21" s="76">
        <f>CA!D16*54%</f>
        <v>4511133.5238000005</v>
      </c>
      <c r="D21" s="107">
        <f>+B21+C21</f>
        <v>68602387.303800002</v>
      </c>
      <c r="E21" s="81">
        <f>CA!F16*54%</f>
        <v>26986739.176799998</v>
      </c>
      <c r="F21" s="81">
        <f>CA!G16*54%</f>
        <v>26771613.939000003</v>
      </c>
      <c r="G21" s="81">
        <f>D21-E21</f>
        <v>41615648.127000004</v>
      </c>
    </row>
    <row r="22" spans="1:10" x14ac:dyDescent="0.2">
      <c r="A22" s="131" t="s">
        <v>159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160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161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162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163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164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165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166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167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168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169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170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171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172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173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174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175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126</v>
      </c>
      <c r="B42" s="93">
        <f>B6+B16+B25+B36</f>
        <v>118687507</v>
      </c>
      <c r="C42" s="93">
        <f>C6+C16+C25+C36</f>
        <v>8353950.9700000007</v>
      </c>
      <c r="D42" s="93">
        <f t="shared" ref="D42:G42" si="2">D6+D16+D25+D36</f>
        <v>127041457.97</v>
      </c>
      <c r="E42" s="93">
        <f t="shared" si="2"/>
        <v>49975442.919999994</v>
      </c>
      <c r="F42" s="93">
        <f t="shared" si="2"/>
        <v>49577062.850000009</v>
      </c>
      <c r="G42" s="93">
        <f t="shared" si="2"/>
        <v>77066015.050000012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96" t="s">
        <v>40</v>
      </c>
      <c r="F50" s="396"/>
      <c r="G50" s="396"/>
    </row>
    <row r="51" spans="1:7" ht="22.5" customHeight="1" x14ac:dyDescent="0.25">
      <c r="A51" s="44" t="s">
        <v>41</v>
      </c>
      <c r="B51" s="79"/>
      <c r="C51" s="79"/>
      <c r="D51" s="79"/>
      <c r="E51" s="387" t="s">
        <v>391</v>
      </c>
      <c r="F51" s="387"/>
      <c r="G51" s="387"/>
    </row>
    <row r="52" spans="1:7" ht="15" x14ac:dyDescent="0.25">
      <c r="A52" s="79"/>
      <c r="B52" s="79"/>
      <c r="C52" s="79"/>
      <c r="D52" s="79"/>
      <c r="E52" s="387"/>
      <c r="F52" s="387"/>
      <c r="G52" s="387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workbookViewId="0">
      <selection activeCell="A2" sqref="A2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46.5" customHeight="1" x14ac:dyDescent="0.2">
      <c r="A1" s="446" t="s">
        <v>422</v>
      </c>
      <c r="B1" s="447"/>
      <c r="C1" s="447"/>
      <c r="D1" s="448"/>
    </row>
    <row r="2" spans="1:4" x14ac:dyDescent="0.2">
      <c r="A2" s="108"/>
      <c r="B2" s="108"/>
      <c r="C2" s="108"/>
      <c r="D2" s="108"/>
    </row>
    <row r="3" spans="1:4" ht="24.95" customHeight="1" x14ac:dyDescent="0.2">
      <c r="A3" s="449" t="s">
        <v>176</v>
      </c>
      <c r="B3" s="109" t="s">
        <v>177</v>
      </c>
      <c r="C3" s="109" t="s">
        <v>178</v>
      </c>
      <c r="D3" s="110" t="s">
        <v>179</v>
      </c>
    </row>
    <row r="4" spans="1:4" x14ac:dyDescent="0.2">
      <c r="A4" s="450"/>
      <c r="B4" s="110" t="s">
        <v>180</v>
      </c>
      <c r="C4" s="110" t="s">
        <v>181</v>
      </c>
      <c r="D4" s="110" t="s">
        <v>182</v>
      </c>
    </row>
    <row r="5" spans="1:4" ht="15" customHeight="1" x14ac:dyDescent="0.2">
      <c r="A5" s="451" t="s">
        <v>183</v>
      </c>
      <c r="B5" s="452"/>
      <c r="C5" s="452"/>
      <c r="D5" s="453"/>
    </row>
    <row r="6" spans="1:4" x14ac:dyDescent="0.2">
      <c r="A6" s="111" t="s">
        <v>184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242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185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54" t="s">
        <v>186</v>
      </c>
      <c r="B16" s="455"/>
      <c r="C16" s="455"/>
      <c r="D16" s="456"/>
    </row>
    <row r="17" spans="1:4" x14ac:dyDescent="0.2">
      <c r="A17" s="111" t="s">
        <v>187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242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188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189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96" t="s">
        <v>40</v>
      </c>
      <c r="D37" s="396"/>
      <c r="E37" s="396"/>
    </row>
    <row r="38" spans="1:5" ht="22.5" customHeight="1" x14ac:dyDescent="0.2">
      <c r="A38" s="44" t="s">
        <v>41</v>
      </c>
      <c r="C38" s="387" t="s">
        <v>391</v>
      </c>
      <c r="D38" s="387"/>
      <c r="E38" s="387"/>
    </row>
    <row r="39" spans="1:5" x14ac:dyDescent="0.2">
      <c r="C39" s="387"/>
      <c r="D39" s="387"/>
      <c r="E39" s="387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G16" sqref="G16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57" t="s">
        <v>423</v>
      </c>
      <c r="B1" s="457"/>
      <c r="C1" s="457"/>
    </row>
    <row r="2" spans="1:3" x14ac:dyDescent="0.2">
      <c r="A2" s="108"/>
      <c r="B2" s="108"/>
      <c r="C2" s="108"/>
    </row>
    <row r="3" spans="1:3" ht="24.95" customHeight="1" x14ac:dyDescent="0.2">
      <c r="A3" s="110" t="s">
        <v>176</v>
      </c>
      <c r="B3" s="110" t="s">
        <v>6</v>
      </c>
      <c r="C3" s="110" t="s">
        <v>51</v>
      </c>
    </row>
    <row r="4" spans="1:3" ht="15" customHeight="1" x14ac:dyDescent="0.2">
      <c r="A4" s="458" t="s">
        <v>183</v>
      </c>
      <c r="B4" s="458"/>
      <c r="C4" s="458"/>
    </row>
    <row r="5" spans="1:3" x14ac:dyDescent="0.2">
      <c r="A5" s="118" t="s">
        <v>184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190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57" t="s">
        <v>242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191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9" t="s">
        <v>186</v>
      </c>
      <c r="B16" s="459"/>
      <c r="C16" s="459"/>
    </row>
    <row r="17" spans="1:3" x14ac:dyDescent="0.2">
      <c r="A17" s="111" t="s">
        <v>187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57" t="s">
        <v>242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192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56" t="s">
        <v>189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96" t="s">
        <v>40</v>
      </c>
      <c r="C37" s="396"/>
      <c r="D37" s="396"/>
    </row>
    <row r="38" spans="1:4" ht="22.5" customHeight="1" x14ac:dyDescent="0.2">
      <c r="A38" s="44" t="s">
        <v>41</v>
      </c>
      <c r="B38" s="387" t="s">
        <v>391</v>
      </c>
      <c r="C38" s="387"/>
      <c r="D38" s="387"/>
    </row>
    <row r="39" spans="1:4" x14ac:dyDescent="0.2">
      <c r="B39" s="387"/>
      <c r="C39" s="387"/>
      <c r="D39" s="387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workbookViewId="0">
      <selection activeCell="J18" sqref="J18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60" t="s">
        <v>424</v>
      </c>
      <c r="B1" s="461"/>
      <c r="C1" s="461"/>
      <c r="D1" s="461"/>
      <c r="E1" s="462"/>
    </row>
    <row r="2" spans="1:5" ht="22.5" x14ac:dyDescent="0.25">
      <c r="A2" s="463" t="s">
        <v>48</v>
      </c>
      <c r="B2" s="464"/>
      <c r="C2" s="283" t="s">
        <v>392</v>
      </c>
      <c r="D2" s="283" t="s">
        <v>6</v>
      </c>
      <c r="E2" s="283" t="s">
        <v>393</v>
      </c>
    </row>
    <row r="3" spans="1:5" x14ac:dyDescent="0.25">
      <c r="A3" s="280" t="s">
        <v>193</v>
      </c>
      <c r="B3" s="281"/>
      <c r="C3" s="262">
        <f>SUM(C4:C13)</f>
        <v>118687507</v>
      </c>
      <c r="D3" s="308">
        <f t="shared" ref="D3:E3" si="0">SUM(D4:D13)</f>
        <v>79380151.950000003</v>
      </c>
      <c r="E3" s="317">
        <f t="shared" si="0"/>
        <v>79380151.950000003</v>
      </c>
    </row>
    <row r="4" spans="1:5" x14ac:dyDescent="0.25">
      <c r="A4" s="265"/>
      <c r="B4" s="278" t="s">
        <v>14</v>
      </c>
      <c r="C4" s="270">
        <v>0</v>
      </c>
      <c r="D4" s="270">
        <v>0</v>
      </c>
      <c r="E4" s="318">
        <v>0</v>
      </c>
    </row>
    <row r="5" spans="1:5" x14ac:dyDescent="0.25">
      <c r="A5" s="265"/>
      <c r="B5" s="278" t="s">
        <v>15</v>
      </c>
      <c r="C5" s="270">
        <v>0</v>
      </c>
      <c r="D5" s="270">
        <v>0</v>
      </c>
      <c r="E5" s="318">
        <v>0</v>
      </c>
    </row>
    <row r="6" spans="1:5" x14ac:dyDescent="0.25">
      <c r="A6" s="265"/>
      <c r="B6" s="278" t="s">
        <v>16</v>
      </c>
      <c r="C6" s="270">
        <v>0</v>
      </c>
      <c r="D6" s="270">
        <v>0</v>
      </c>
      <c r="E6" s="318">
        <v>0</v>
      </c>
    </row>
    <row r="7" spans="1:5" x14ac:dyDescent="0.25">
      <c r="A7" s="265"/>
      <c r="B7" s="278" t="s">
        <v>17</v>
      </c>
      <c r="C7" s="270">
        <v>0</v>
      </c>
      <c r="D7" s="270">
        <v>0</v>
      </c>
      <c r="E7" s="318">
        <v>0</v>
      </c>
    </row>
    <row r="8" spans="1:5" x14ac:dyDescent="0.25">
      <c r="A8" s="265"/>
      <c r="B8" s="278" t="s">
        <v>18</v>
      </c>
      <c r="C8" s="270">
        <v>0</v>
      </c>
      <c r="D8" s="270">
        <v>0</v>
      </c>
      <c r="E8" s="318">
        <v>0</v>
      </c>
    </row>
    <row r="9" spans="1:5" x14ac:dyDescent="0.25">
      <c r="A9" s="265"/>
      <c r="B9" s="278" t="s">
        <v>19</v>
      </c>
      <c r="C9" s="270">
        <v>0</v>
      </c>
      <c r="D9" s="270">
        <v>0</v>
      </c>
      <c r="E9" s="318">
        <v>0</v>
      </c>
    </row>
    <row r="10" spans="1:5" x14ac:dyDescent="0.25">
      <c r="A10" s="265"/>
      <c r="B10" s="278" t="s">
        <v>194</v>
      </c>
      <c r="C10" s="270">
        <v>16296093</v>
      </c>
      <c r="D10" s="345">
        <v>7754038.1699999999</v>
      </c>
      <c r="E10" s="368">
        <v>7754038.1699999999</v>
      </c>
    </row>
    <row r="11" spans="1:5" x14ac:dyDescent="0.25">
      <c r="A11" s="265"/>
      <c r="B11" s="278" t="s">
        <v>114</v>
      </c>
      <c r="C11" s="270">
        <v>51018101</v>
      </c>
      <c r="D11" s="345">
        <v>35735837.780000001</v>
      </c>
      <c r="E11" s="368">
        <v>35735837.780000001</v>
      </c>
    </row>
    <row r="12" spans="1:5" x14ac:dyDescent="0.25">
      <c r="A12" s="265"/>
      <c r="B12" s="278" t="s">
        <v>82</v>
      </c>
      <c r="C12" s="270">
        <v>51373313</v>
      </c>
      <c r="D12" s="345">
        <v>35890276</v>
      </c>
      <c r="E12" s="368">
        <v>35890276</v>
      </c>
    </row>
    <row r="13" spans="1:5" x14ac:dyDescent="0.25">
      <c r="A13" s="266"/>
      <c r="B13" s="278" t="s">
        <v>23</v>
      </c>
      <c r="C13" s="270">
        <v>0</v>
      </c>
      <c r="D13" s="345">
        <v>0</v>
      </c>
      <c r="E13" s="368">
        <v>0</v>
      </c>
    </row>
    <row r="14" spans="1:5" x14ac:dyDescent="0.25">
      <c r="A14" s="282" t="s">
        <v>195</v>
      </c>
      <c r="B14" s="264"/>
      <c r="C14" s="267">
        <f>SUM(C15:C23)</f>
        <v>118687507</v>
      </c>
      <c r="D14" s="309">
        <f t="shared" ref="D14:E14" si="1">SUM(D15:D23)</f>
        <v>49975442.919999994</v>
      </c>
      <c r="E14" s="319">
        <f t="shared" si="1"/>
        <v>49577062.849999994</v>
      </c>
    </row>
    <row r="15" spans="1:5" x14ac:dyDescent="0.25">
      <c r="A15" s="265"/>
      <c r="B15" s="278" t="s">
        <v>54</v>
      </c>
      <c r="C15" s="270">
        <v>94192418.829999998</v>
      </c>
      <c r="D15" s="373">
        <v>39526537.880000003</v>
      </c>
      <c r="E15" s="374">
        <v>39526537.880000003</v>
      </c>
    </row>
    <row r="16" spans="1:5" x14ac:dyDescent="0.25">
      <c r="A16" s="265"/>
      <c r="B16" s="278" t="s">
        <v>62</v>
      </c>
      <c r="C16" s="270">
        <v>2235198.7000000002</v>
      </c>
      <c r="D16" s="373">
        <v>890974.16</v>
      </c>
      <c r="E16" s="374">
        <v>662080.01</v>
      </c>
    </row>
    <row r="17" spans="1:5" x14ac:dyDescent="0.25">
      <c r="A17" s="265"/>
      <c r="B17" s="278" t="s">
        <v>72</v>
      </c>
      <c r="C17" s="270">
        <v>20653050.469999999</v>
      </c>
      <c r="D17" s="373">
        <v>8210017.3099999996</v>
      </c>
      <c r="E17" s="374">
        <v>8046126.3899999997</v>
      </c>
    </row>
    <row r="18" spans="1:5" x14ac:dyDescent="0.25">
      <c r="A18" s="265"/>
      <c r="B18" s="278" t="s">
        <v>82</v>
      </c>
      <c r="C18" s="270">
        <v>1546839</v>
      </c>
      <c r="D18" s="373">
        <v>418772.16</v>
      </c>
      <c r="E18" s="374">
        <v>418772.16</v>
      </c>
    </row>
    <row r="19" spans="1:5" x14ac:dyDescent="0.25">
      <c r="A19" s="265"/>
      <c r="B19" s="278" t="s">
        <v>92</v>
      </c>
      <c r="C19" s="270">
        <v>60000</v>
      </c>
      <c r="D19" s="373">
        <v>11190</v>
      </c>
      <c r="E19" s="374">
        <v>5595</v>
      </c>
    </row>
    <row r="20" spans="1:5" x14ac:dyDescent="0.25">
      <c r="A20" s="265"/>
      <c r="B20" s="278" t="s">
        <v>102</v>
      </c>
      <c r="C20" s="270">
        <v>0</v>
      </c>
      <c r="D20" s="373">
        <v>917951.41</v>
      </c>
      <c r="E20" s="374">
        <v>917951.41</v>
      </c>
    </row>
    <row r="21" spans="1:5" x14ac:dyDescent="0.25">
      <c r="A21" s="265"/>
      <c r="B21" s="278" t="s">
        <v>106</v>
      </c>
      <c r="C21" s="270">
        <v>0</v>
      </c>
      <c r="D21" s="270">
        <v>0</v>
      </c>
      <c r="E21" s="318">
        <v>0</v>
      </c>
    </row>
    <row r="22" spans="1:5" x14ac:dyDescent="0.25">
      <c r="A22" s="265"/>
      <c r="B22" s="278" t="s">
        <v>196</v>
      </c>
      <c r="C22" s="270">
        <v>0</v>
      </c>
      <c r="D22" s="270">
        <v>0</v>
      </c>
      <c r="E22" s="318">
        <v>0</v>
      </c>
    </row>
    <row r="23" spans="1:5" x14ac:dyDescent="0.25">
      <c r="A23" s="265"/>
      <c r="B23" s="278" t="s">
        <v>118</v>
      </c>
      <c r="C23" s="270">
        <v>0</v>
      </c>
      <c r="D23" s="270">
        <v>0</v>
      </c>
      <c r="E23" s="318">
        <v>0</v>
      </c>
    </row>
    <row r="24" spans="1:5" x14ac:dyDescent="0.25">
      <c r="A24" s="268"/>
      <c r="B24" s="279" t="s">
        <v>394</v>
      </c>
      <c r="C24" s="269">
        <f>C3-C14</f>
        <v>0</v>
      </c>
      <c r="D24" s="310">
        <f t="shared" ref="D24:E24" si="2">D3-D14</f>
        <v>29404709.030000009</v>
      </c>
      <c r="E24" s="320">
        <f t="shared" si="2"/>
        <v>29803089.100000009</v>
      </c>
    </row>
    <row r="27" spans="1:5" ht="22.5" x14ac:dyDescent="0.25">
      <c r="A27" s="463" t="s">
        <v>48</v>
      </c>
      <c r="B27" s="464"/>
      <c r="C27" s="283" t="s">
        <v>392</v>
      </c>
      <c r="D27" s="283" t="s">
        <v>6</v>
      </c>
      <c r="E27" s="283" t="s">
        <v>393</v>
      </c>
    </row>
    <row r="28" spans="1:5" x14ac:dyDescent="0.25">
      <c r="A28" s="280" t="s">
        <v>197</v>
      </c>
      <c r="B28" s="281"/>
      <c r="C28" s="284">
        <f>SUM(C29:C35)</f>
        <v>0</v>
      </c>
      <c r="D28" s="311">
        <f t="shared" ref="D28:E28" si="3">SUM(D29:D35)</f>
        <v>4974092.54</v>
      </c>
      <c r="E28" s="321">
        <f t="shared" si="3"/>
        <v>5368627.6099999994</v>
      </c>
    </row>
    <row r="29" spans="1:5" x14ac:dyDescent="0.25">
      <c r="A29" s="265"/>
      <c r="B29" s="278" t="s">
        <v>198</v>
      </c>
      <c r="C29" s="285">
        <v>0</v>
      </c>
      <c r="D29" s="285">
        <v>0</v>
      </c>
      <c r="E29" s="322">
        <v>0</v>
      </c>
    </row>
    <row r="30" spans="1:5" x14ac:dyDescent="0.25">
      <c r="A30" s="265"/>
      <c r="B30" s="278" t="s">
        <v>395</v>
      </c>
      <c r="C30" s="285">
        <v>0</v>
      </c>
      <c r="D30" s="285">
        <v>0</v>
      </c>
      <c r="E30" s="322">
        <v>0</v>
      </c>
    </row>
    <row r="31" spans="1:5" x14ac:dyDescent="0.25">
      <c r="A31" s="265"/>
      <c r="B31" s="278" t="s">
        <v>199</v>
      </c>
      <c r="C31" s="285">
        <v>0</v>
      </c>
      <c r="D31" s="285">
        <v>0</v>
      </c>
      <c r="E31" s="322">
        <v>0</v>
      </c>
    </row>
    <row r="32" spans="1:5" x14ac:dyDescent="0.25">
      <c r="A32" s="265"/>
      <c r="B32" s="278" t="s">
        <v>200</v>
      </c>
      <c r="C32" s="285">
        <v>0</v>
      </c>
      <c r="D32" s="375">
        <v>929932.19</v>
      </c>
      <c r="E32" s="376">
        <v>1008217.19</v>
      </c>
    </row>
    <row r="33" spans="1:5" x14ac:dyDescent="0.25">
      <c r="A33" s="265"/>
      <c r="B33" s="278" t="s">
        <v>396</v>
      </c>
      <c r="C33" s="285">
        <v>0</v>
      </c>
      <c r="D33" s="375">
        <v>4044160.35</v>
      </c>
      <c r="E33" s="376">
        <v>4360410.42</v>
      </c>
    </row>
    <row r="34" spans="1:5" x14ac:dyDescent="0.25">
      <c r="A34" s="265"/>
      <c r="B34" s="278" t="s">
        <v>201</v>
      </c>
      <c r="C34" s="285">
        <v>0</v>
      </c>
      <c r="D34" s="285">
        <v>0</v>
      </c>
      <c r="E34" s="322">
        <v>0</v>
      </c>
    </row>
    <row r="35" spans="1:5" x14ac:dyDescent="0.25">
      <c r="A35" s="265"/>
      <c r="B35" s="278" t="s">
        <v>397</v>
      </c>
      <c r="C35" s="285">
        <v>0</v>
      </c>
      <c r="D35" s="285">
        <v>0</v>
      </c>
      <c r="E35" s="322">
        <v>0</v>
      </c>
    </row>
    <row r="36" spans="1:5" x14ac:dyDescent="0.25">
      <c r="A36" s="264" t="s">
        <v>202</v>
      </c>
      <c r="B36" s="278"/>
      <c r="C36" s="286">
        <f>SUM(C37:C39)</f>
        <v>0</v>
      </c>
      <c r="D36" s="312">
        <f t="shared" ref="D36:E36" si="4">SUM(D37:D39)</f>
        <v>24430616.489999998</v>
      </c>
      <c r="E36" s="323">
        <f t="shared" si="4"/>
        <v>24434461.489999998</v>
      </c>
    </row>
    <row r="37" spans="1:5" x14ac:dyDescent="0.25">
      <c r="A37" s="265"/>
      <c r="B37" s="278" t="s">
        <v>396</v>
      </c>
      <c r="C37" s="285">
        <v>0</v>
      </c>
      <c r="D37" s="377">
        <v>24430616.489999998</v>
      </c>
      <c r="E37" s="378">
        <v>24434461.489999998</v>
      </c>
    </row>
    <row r="38" spans="1:5" x14ac:dyDescent="0.25">
      <c r="A38" s="271"/>
      <c r="B38" s="263" t="s">
        <v>201</v>
      </c>
      <c r="C38" s="285">
        <v>0</v>
      </c>
      <c r="D38" s="285">
        <v>0</v>
      </c>
      <c r="E38" s="322">
        <v>0</v>
      </c>
    </row>
    <row r="39" spans="1:5" x14ac:dyDescent="0.25">
      <c r="A39" s="271"/>
      <c r="B39" s="263" t="s">
        <v>398</v>
      </c>
      <c r="C39" s="285">
        <v>0</v>
      </c>
      <c r="D39" s="285">
        <v>0</v>
      </c>
      <c r="E39" s="322">
        <v>0</v>
      </c>
    </row>
    <row r="40" spans="1:5" x14ac:dyDescent="0.25">
      <c r="A40" s="268"/>
      <c r="B40" s="279" t="s">
        <v>394</v>
      </c>
      <c r="C40" s="269">
        <f>C28+C36</f>
        <v>0</v>
      </c>
      <c r="D40" s="310">
        <f t="shared" ref="D40:E40" si="5">D28+D36</f>
        <v>29404709.029999997</v>
      </c>
      <c r="E40" s="320">
        <f t="shared" si="5"/>
        <v>29803089.099999998</v>
      </c>
    </row>
    <row r="41" spans="1:5" x14ac:dyDescent="0.25">
      <c r="A41" s="263" t="s">
        <v>258</v>
      </c>
      <c r="B41" s="271"/>
      <c r="C41" s="271"/>
      <c r="D41" s="271"/>
      <c r="E41" s="271"/>
    </row>
    <row r="45" spans="1:5" x14ac:dyDescent="0.25">
      <c r="B45" s="261" t="s">
        <v>39</v>
      </c>
      <c r="C45" s="396" t="s">
        <v>40</v>
      </c>
      <c r="D45" s="396"/>
      <c r="E45" s="396"/>
    </row>
    <row r="46" spans="1:5" ht="22.5" x14ac:dyDescent="0.25">
      <c r="B46" s="261" t="s">
        <v>41</v>
      </c>
      <c r="C46" s="387" t="s">
        <v>391</v>
      </c>
      <c r="D46" s="387"/>
      <c r="E46" s="387"/>
    </row>
    <row r="47" spans="1:5" x14ac:dyDescent="0.25">
      <c r="B47" s="122"/>
      <c r="C47" s="387"/>
      <c r="D47" s="387"/>
      <c r="E47" s="387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K21" sqref="K21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8" t="s">
        <v>425</v>
      </c>
      <c r="B1" s="418"/>
      <c r="C1" s="418"/>
      <c r="D1" s="418"/>
      <c r="E1" s="418"/>
      <c r="F1" s="418"/>
      <c r="G1" s="418"/>
      <c r="H1" s="419"/>
    </row>
    <row r="2" spans="1:8" x14ac:dyDescent="0.25">
      <c r="A2" s="465" t="s">
        <v>48</v>
      </c>
      <c r="B2" s="423"/>
      <c r="C2" s="418" t="s">
        <v>46</v>
      </c>
      <c r="D2" s="418"/>
      <c r="E2" s="418"/>
      <c r="F2" s="418"/>
      <c r="G2" s="418"/>
      <c r="H2" s="420" t="s">
        <v>47</v>
      </c>
    </row>
    <row r="3" spans="1:8" ht="22.5" x14ac:dyDescent="0.25">
      <c r="A3" s="466"/>
      <c r="B3" s="425"/>
      <c r="C3" s="295" t="s">
        <v>49</v>
      </c>
      <c r="D3" s="291" t="s">
        <v>50</v>
      </c>
      <c r="E3" s="291" t="s">
        <v>5</v>
      </c>
      <c r="F3" s="291" t="s">
        <v>6</v>
      </c>
      <c r="G3" s="296" t="s">
        <v>51</v>
      </c>
      <c r="H3" s="421"/>
    </row>
    <row r="4" spans="1:8" x14ac:dyDescent="0.25">
      <c r="A4" s="467"/>
      <c r="B4" s="427"/>
      <c r="C4" s="290">
        <v>1</v>
      </c>
      <c r="D4" s="290">
        <v>2</v>
      </c>
      <c r="E4" s="290" t="s">
        <v>52</v>
      </c>
      <c r="F4" s="290">
        <v>4</v>
      </c>
      <c r="G4" s="290">
        <v>5</v>
      </c>
      <c r="H4" s="290" t="s">
        <v>53</v>
      </c>
    </row>
    <row r="5" spans="1:8" x14ac:dyDescent="0.25">
      <c r="A5" s="297" t="s">
        <v>203</v>
      </c>
      <c r="B5" s="287"/>
      <c r="C5" s="293"/>
      <c r="D5" s="293"/>
      <c r="E5" s="293"/>
      <c r="F5" s="293"/>
      <c r="G5" s="293"/>
      <c r="H5" s="293"/>
    </row>
    <row r="6" spans="1:8" x14ac:dyDescent="0.25">
      <c r="A6" s="298" t="s">
        <v>204</v>
      </c>
      <c r="B6" s="294"/>
      <c r="C6" s="313">
        <f>SUM(C7:C8)</f>
        <v>6136609.2699999996</v>
      </c>
      <c r="D6" s="325">
        <f t="shared" ref="D6:H6" si="0">SUM(D7:D8)</f>
        <v>630269.11</v>
      </c>
      <c r="E6" s="325">
        <f t="shared" si="0"/>
        <v>6766878.3799999999</v>
      </c>
      <c r="F6" s="325">
        <f t="shared" si="0"/>
        <v>3014431.13</v>
      </c>
      <c r="G6" s="325">
        <f t="shared" si="0"/>
        <v>3014431.13</v>
      </c>
      <c r="H6" s="325">
        <f t="shared" si="0"/>
        <v>3752447.25</v>
      </c>
    </row>
    <row r="7" spans="1:8" x14ac:dyDescent="0.25">
      <c r="A7" s="292"/>
      <c r="B7" s="289" t="s">
        <v>205</v>
      </c>
      <c r="C7" s="314">
        <v>6136609.2699999996</v>
      </c>
      <c r="D7" s="381">
        <v>630269.11</v>
      </c>
      <c r="E7" s="314">
        <f>C7+D7</f>
        <v>6766878.3799999999</v>
      </c>
      <c r="F7" s="384">
        <v>3014431.13</v>
      </c>
      <c r="G7" s="384">
        <v>3014431.13</v>
      </c>
      <c r="H7" s="314">
        <f>E7-F7</f>
        <v>3752447.25</v>
      </c>
    </row>
    <row r="8" spans="1:8" x14ac:dyDescent="0.25">
      <c r="A8" s="292"/>
      <c r="B8" s="289" t="s">
        <v>206</v>
      </c>
      <c r="C8" s="314">
        <v>0</v>
      </c>
      <c r="D8" s="314">
        <v>0</v>
      </c>
      <c r="E8" s="314">
        <v>0</v>
      </c>
      <c r="F8" s="314">
        <v>0</v>
      </c>
      <c r="G8" s="314">
        <v>0</v>
      </c>
      <c r="H8" s="314">
        <v>0</v>
      </c>
    </row>
    <row r="9" spans="1:8" x14ac:dyDescent="0.25">
      <c r="A9" s="298" t="s">
        <v>207</v>
      </c>
      <c r="B9" s="294"/>
      <c r="C9" s="313">
        <f>SUM(C10:C17)</f>
        <v>83061780.099999994</v>
      </c>
      <c r="D9" s="325">
        <f t="shared" ref="D9:H9" si="1">SUM(D10:D17)</f>
        <v>5282317.6500000004</v>
      </c>
      <c r="E9" s="325">
        <f t="shared" si="1"/>
        <v>88344097.75</v>
      </c>
      <c r="F9" s="325">
        <f t="shared" si="1"/>
        <v>33177793.899999999</v>
      </c>
      <c r="G9" s="325">
        <f t="shared" si="1"/>
        <v>32996157.32</v>
      </c>
      <c r="H9" s="325">
        <f t="shared" si="1"/>
        <v>55166303.849999994</v>
      </c>
    </row>
    <row r="10" spans="1:8" x14ac:dyDescent="0.25">
      <c r="A10" s="292"/>
      <c r="B10" s="289" t="s">
        <v>208</v>
      </c>
      <c r="C10" s="314">
        <v>75182875.109999999</v>
      </c>
      <c r="D10" s="382">
        <v>4540120.99</v>
      </c>
      <c r="E10" s="314">
        <f>C10+D10</f>
        <v>79722996.099999994</v>
      </c>
      <c r="F10" s="385">
        <v>28992184.59</v>
      </c>
      <c r="G10" s="385">
        <v>28813496.41</v>
      </c>
      <c r="H10" s="314">
        <f t="shared" ref="H10:H12" si="2">E10-F10</f>
        <v>50730811.50999999</v>
      </c>
    </row>
    <row r="11" spans="1:8" x14ac:dyDescent="0.25">
      <c r="A11" s="292"/>
      <c r="B11" s="289" t="s">
        <v>209</v>
      </c>
      <c r="C11" s="314">
        <v>0</v>
      </c>
      <c r="D11" s="382">
        <v>0</v>
      </c>
      <c r="E11" s="324">
        <f t="shared" ref="E11:E15" si="3">C11+D11</f>
        <v>0</v>
      </c>
      <c r="F11" s="385">
        <v>0</v>
      </c>
      <c r="G11" s="385">
        <v>0</v>
      </c>
      <c r="H11" s="314">
        <f t="shared" si="2"/>
        <v>0</v>
      </c>
    </row>
    <row r="12" spans="1:8" x14ac:dyDescent="0.25">
      <c r="A12" s="292"/>
      <c r="B12" s="289" t="s">
        <v>210</v>
      </c>
      <c r="C12" s="314">
        <v>7878904.9900000002</v>
      </c>
      <c r="D12" s="382">
        <v>742196.66</v>
      </c>
      <c r="E12" s="324">
        <f t="shared" si="3"/>
        <v>8621101.6500000004</v>
      </c>
      <c r="F12" s="385">
        <v>4185609.31</v>
      </c>
      <c r="G12" s="385">
        <v>4182660.91</v>
      </c>
      <c r="H12" s="314">
        <f t="shared" si="2"/>
        <v>4435492.34</v>
      </c>
    </row>
    <row r="13" spans="1:8" x14ac:dyDescent="0.25">
      <c r="A13" s="292"/>
      <c r="B13" s="289" t="s">
        <v>211</v>
      </c>
      <c r="C13" s="314">
        <v>0</v>
      </c>
      <c r="D13" s="314">
        <v>0</v>
      </c>
      <c r="E13" s="324">
        <f t="shared" si="3"/>
        <v>0</v>
      </c>
      <c r="F13" s="314">
        <v>0</v>
      </c>
      <c r="G13" s="314">
        <v>0</v>
      </c>
      <c r="H13" s="314">
        <f t="shared" ref="H13:H17" si="4">E13-F13</f>
        <v>0</v>
      </c>
    </row>
    <row r="14" spans="1:8" x14ac:dyDescent="0.25">
      <c r="A14" s="292"/>
      <c r="B14" s="289" t="s">
        <v>212</v>
      </c>
      <c r="C14" s="314">
        <v>0</v>
      </c>
      <c r="D14" s="314">
        <v>0</v>
      </c>
      <c r="E14" s="324">
        <f t="shared" si="3"/>
        <v>0</v>
      </c>
      <c r="F14" s="314">
        <v>0</v>
      </c>
      <c r="G14" s="314">
        <v>0</v>
      </c>
      <c r="H14" s="314">
        <f t="shared" si="4"/>
        <v>0</v>
      </c>
    </row>
    <row r="15" spans="1:8" x14ac:dyDescent="0.25">
      <c r="A15" s="292"/>
      <c r="B15" s="289" t="s">
        <v>213</v>
      </c>
      <c r="C15" s="314">
        <v>0</v>
      </c>
      <c r="D15" s="314">
        <v>0</v>
      </c>
      <c r="E15" s="324">
        <f t="shared" si="3"/>
        <v>0</v>
      </c>
      <c r="F15" s="314">
        <v>0</v>
      </c>
      <c r="G15" s="314">
        <v>0</v>
      </c>
      <c r="H15" s="314">
        <f t="shared" si="4"/>
        <v>0</v>
      </c>
    </row>
    <row r="16" spans="1:8" x14ac:dyDescent="0.25">
      <c r="A16" s="292"/>
      <c r="B16" s="289" t="s">
        <v>214</v>
      </c>
      <c r="C16" s="314">
        <v>0</v>
      </c>
      <c r="D16" s="314">
        <v>0</v>
      </c>
      <c r="E16" s="314">
        <v>0</v>
      </c>
      <c r="F16" s="314">
        <v>0</v>
      </c>
      <c r="G16" s="314">
        <v>0</v>
      </c>
      <c r="H16" s="314">
        <f t="shared" si="4"/>
        <v>0</v>
      </c>
    </row>
    <row r="17" spans="1:8" x14ac:dyDescent="0.25">
      <c r="A17" s="292"/>
      <c r="B17" s="289" t="s">
        <v>215</v>
      </c>
      <c r="C17" s="314">
        <v>0</v>
      </c>
      <c r="D17" s="314">
        <v>0</v>
      </c>
      <c r="E17" s="314">
        <v>0</v>
      </c>
      <c r="F17" s="314">
        <v>0</v>
      </c>
      <c r="G17" s="314">
        <v>0</v>
      </c>
      <c r="H17" s="314">
        <f t="shared" si="4"/>
        <v>0</v>
      </c>
    </row>
    <row r="18" spans="1:8" x14ac:dyDescent="0.25">
      <c r="A18" s="298" t="s">
        <v>216</v>
      </c>
      <c r="B18" s="294"/>
      <c r="C18" s="313">
        <f>SUM(C19:C20)</f>
        <v>29489117.629999999</v>
      </c>
      <c r="D18" s="325">
        <f t="shared" ref="D18:H18" si="5">SUM(D19:D20)</f>
        <v>2441364.21</v>
      </c>
      <c r="E18" s="325">
        <f t="shared" si="5"/>
        <v>31930481.84</v>
      </c>
      <c r="F18" s="325">
        <f t="shared" si="5"/>
        <v>13783217.890000001</v>
      </c>
      <c r="G18" s="325">
        <f t="shared" si="5"/>
        <v>13566474.4</v>
      </c>
      <c r="H18" s="325">
        <f t="shared" si="5"/>
        <v>18147263.950000003</v>
      </c>
    </row>
    <row r="19" spans="1:8" x14ac:dyDescent="0.25">
      <c r="A19" s="292"/>
      <c r="B19" s="289" t="s">
        <v>217</v>
      </c>
      <c r="C19" s="314">
        <v>28213714.949999999</v>
      </c>
      <c r="D19" s="383">
        <v>2441364.21</v>
      </c>
      <c r="E19" s="314">
        <f>C19+D19</f>
        <v>30655079.16</v>
      </c>
      <c r="F19" s="386">
        <v>13204816.24</v>
      </c>
      <c r="G19" s="386">
        <v>12988072.75</v>
      </c>
      <c r="H19" s="314">
        <f t="shared" ref="H19:H20" si="6">E19-F19</f>
        <v>17450262.920000002</v>
      </c>
    </row>
    <row r="20" spans="1:8" x14ac:dyDescent="0.25">
      <c r="A20" s="292"/>
      <c r="B20" s="289" t="s">
        <v>218</v>
      </c>
      <c r="C20" s="314">
        <v>1275402.68</v>
      </c>
      <c r="D20" s="314">
        <v>0</v>
      </c>
      <c r="E20" s="324">
        <f t="shared" ref="E20:E21" si="7">C20+D20</f>
        <v>1275402.68</v>
      </c>
      <c r="F20" s="386">
        <v>578401.65</v>
      </c>
      <c r="G20" s="386">
        <v>578401.65</v>
      </c>
      <c r="H20" s="314">
        <f t="shared" si="6"/>
        <v>697001.02999999991</v>
      </c>
    </row>
    <row r="21" spans="1:8" x14ac:dyDescent="0.25">
      <c r="A21" s="292"/>
      <c r="B21" s="289" t="s">
        <v>219</v>
      </c>
      <c r="C21" s="314">
        <v>0</v>
      </c>
      <c r="D21" s="314">
        <v>0</v>
      </c>
      <c r="E21" s="324">
        <f t="shared" si="7"/>
        <v>0</v>
      </c>
      <c r="F21" s="314">
        <v>0</v>
      </c>
      <c r="G21" s="314">
        <v>0</v>
      </c>
      <c r="H21" s="314">
        <v>0</v>
      </c>
    </row>
    <row r="22" spans="1:8" x14ac:dyDescent="0.25">
      <c r="A22" s="298" t="s">
        <v>220</v>
      </c>
      <c r="B22" s="294"/>
      <c r="C22" s="313">
        <v>0</v>
      </c>
      <c r="D22" s="313">
        <v>0</v>
      </c>
      <c r="E22" s="313">
        <v>0</v>
      </c>
      <c r="F22" s="313">
        <v>0</v>
      </c>
      <c r="G22" s="313">
        <v>0</v>
      </c>
      <c r="H22" s="313">
        <v>0</v>
      </c>
    </row>
    <row r="23" spans="1:8" x14ac:dyDescent="0.25">
      <c r="A23" s="292"/>
      <c r="B23" s="289" t="s">
        <v>221</v>
      </c>
      <c r="C23" s="314">
        <v>0</v>
      </c>
      <c r="D23" s="314">
        <v>0</v>
      </c>
      <c r="E23" s="314">
        <v>0</v>
      </c>
      <c r="F23" s="314">
        <v>0</v>
      </c>
      <c r="G23" s="314">
        <v>0</v>
      </c>
      <c r="H23" s="314">
        <v>0</v>
      </c>
    </row>
    <row r="24" spans="1:8" x14ac:dyDescent="0.25">
      <c r="A24" s="292"/>
      <c r="B24" s="289" t="s">
        <v>222</v>
      </c>
      <c r="C24" s="314">
        <v>0</v>
      </c>
      <c r="D24" s="314">
        <v>0</v>
      </c>
      <c r="E24" s="314">
        <v>0</v>
      </c>
      <c r="F24" s="314">
        <v>0</v>
      </c>
      <c r="G24" s="314">
        <v>0</v>
      </c>
      <c r="H24" s="314">
        <v>0</v>
      </c>
    </row>
    <row r="25" spans="1:8" x14ac:dyDescent="0.25">
      <c r="A25" s="298" t="s">
        <v>223</v>
      </c>
      <c r="B25" s="294"/>
      <c r="C25" s="313">
        <v>0</v>
      </c>
      <c r="D25" s="313">
        <v>0</v>
      </c>
      <c r="E25" s="313">
        <v>0</v>
      </c>
      <c r="F25" s="313">
        <v>0</v>
      </c>
      <c r="G25" s="313">
        <v>0</v>
      </c>
      <c r="H25" s="313">
        <v>0</v>
      </c>
    </row>
    <row r="26" spans="1:8" x14ac:dyDescent="0.25">
      <c r="A26" s="292"/>
      <c r="B26" s="289" t="s">
        <v>224</v>
      </c>
      <c r="C26" s="314">
        <v>0</v>
      </c>
      <c r="D26" s="314">
        <v>0</v>
      </c>
      <c r="E26" s="314">
        <v>0</v>
      </c>
      <c r="F26" s="314">
        <v>0</v>
      </c>
      <c r="G26" s="314">
        <v>0</v>
      </c>
      <c r="H26" s="314">
        <v>0</v>
      </c>
    </row>
    <row r="27" spans="1:8" x14ac:dyDescent="0.25">
      <c r="A27" s="292"/>
      <c r="B27" s="289" t="s">
        <v>225</v>
      </c>
      <c r="C27" s="314">
        <v>0</v>
      </c>
      <c r="D27" s="314">
        <v>0</v>
      </c>
      <c r="E27" s="314">
        <v>0</v>
      </c>
      <c r="F27" s="314">
        <v>0</v>
      </c>
      <c r="G27" s="314">
        <v>0</v>
      </c>
      <c r="H27" s="314">
        <v>0</v>
      </c>
    </row>
    <row r="28" spans="1:8" x14ac:dyDescent="0.25">
      <c r="A28" s="292"/>
      <c r="B28" s="289" t="s">
        <v>226</v>
      </c>
      <c r="C28" s="314">
        <v>0</v>
      </c>
      <c r="D28" s="314">
        <v>0</v>
      </c>
      <c r="E28" s="314">
        <v>0</v>
      </c>
      <c r="F28" s="314">
        <v>0</v>
      </c>
      <c r="G28" s="314">
        <v>0</v>
      </c>
      <c r="H28" s="314">
        <v>0</v>
      </c>
    </row>
    <row r="29" spans="1:8" x14ac:dyDescent="0.25">
      <c r="A29" s="292"/>
      <c r="B29" s="289" t="s">
        <v>227</v>
      </c>
      <c r="C29" s="314">
        <v>0</v>
      </c>
      <c r="D29" s="314">
        <v>0</v>
      </c>
      <c r="E29" s="314">
        <v>0</v>
      </c>
      <c r="F29" s="314">
        <v>0</v>
      </c>
      <c r="G29" s="314">
        <v>0</v>
      </c>
      <c r="H29" s="314">
        <v>0</v>
      </c>
    </row>
    <row r="30" spans="1:8" x14ac:dyDescent="0.25">
      <c r="A30" s="298" t="s">
        <v>399</v>
      </c>
      <c r="B30" s="294"/>
      <c r="C30" s="313">
        <v>0</v>
      </c>
      <c r="D30" s="313">
        <v>0</v>
      </c>
      <c r="E30" s="313">
        <v>0</v>
      </c>
      <c r="F30" s="313">
        <v>0</v>
      </c>
      <c r="G30" s="313">
        <v>0</v>
      </c>
      <c r="H30" s="313">
        <v>0</v>
      </c>
    </row>
    <row r="31" spans="1:8" x14ac:dyDescent="0.25">
      <c r="A31" s="292"/>
      <c r="B31" s="289" t="s">
        <v>228</v>
      </c>
      <c r="C31" s="314">
        <v>0</v>
      </c>
      <c r="D31" s="314">
        <v>0</v>
      </c>
      <c r="E31" s="314">
        <v>0</v>
      </c>
      <c r="F31" s="314">
        <v>0</v>
      </c>
      <c r="G31" s="314">
        <v>0</v>
      </c>
      <c r="H31" s="314">
        <v>0</v>
      </c>
    </row>
    <row r="32" spans="1:8" x14ac:dyDescent="0.25">
      <c r="A32" s="294" t="s">
        <v>400</v>
      </c>
      <c r="B32" s="289"/>
      <c r="C32" s="313">
        <v>0</v>
      </c>
      <c r="D32" s="313">
        <v>0</v>
      </c>
      <c r="E32" s="313">
        <v>0</v>
      </c>
      <c r="F32" s="313">
        <v>0</v>
      </c>
      <c r="G32" s="313">
        <v>0</v>
      </c>
      <c r="H32" s="313">
        <v>0</v>
      </c>
    </row>
    <row r="33" spans="1:8" x14ac:dyDescent="0.25">
      <c r="A33" s="294" t="s">
        <v>401</v>
      </c>
      <c r="B33" s="289"/>
      <c r="C33" s="313">
        <v>0</v>
      </c>
      <c r="D33" s="313">
        <v>0</v>
      </c>
      <c r="E33" s="313">
        <v>0</v>
      </c>
      <c r="F33" s="313">
        <v>0</v>
      </c>
      <c r="G33" s="313">
        <v>0</v>
      </c>
      <c r="H33" s="313">
        <v>0</v>
      </c>
    </row>
    <row r="34" spans="1:8" x14ac:dyDescent="0.25">
      <c r="A34" s="294" t="s">
        <v>175</v>
      </c>
      <c r="B34" s="289"/>
      <c r="C34" s="313">
        <v>0</v>
      </c>
      <c r="D34" s="313">
        <v>0</v>
      </c>
      <c r="E34" s="313">
        <v>0</v>
      </c>
      <c r="F34" s="313">
        <v>0</v>
      </c>
      <c r="G34" s="313">
        <v>0</v>
      </c>
      <c r="H34" s="313">
        <v>0</v>
      </c>
    </row>
    <row r="35" spans="1:8" x14ac:dyDescent="0.25">
      <c r="A35" s="468" t="s">
        <v>126</v>
      </c>
      <c r="B35" s="469"/>
      <c r="C35" s="299">
        <f>C6+C9+C18+C22+C25+C30+C32+C33+C34</f>
        <v>118687506.99999999</v>
      </c>
      <c r="D35" s="299">
        <f t="shared" ref="D35:H35" si="8">D6+D9+D18+D22+D25+D30+D32+D33+D34</f>
        <v>8353950.9700000007</v>
      </c>
      <c r="E35" s="299">
        <f>E6+E9+E18+E22+E25+E30+E32+E33+E34</f>
        <v>127041457.97</v>
      </c>
      <c r="F35" s="299">
        <f t="shared" si="8"/>
        <v>49975442.920000002</v>
      </c>
      <c r="G35" s="299">
        <f t="shared" si="8"/>
        <v>49577062.850000001</v>
      </c>
      <c r="H35" s="299">
        <f t="shared" si="8"/>
        <v>77066015.049999997</v>
      </c>
    </row>
    <row r="36" spans="1:8" x14ac:dyDescent="0.25">
      <c r="A36" s="288" t="s">
        <v>402</v>
      </c>
      <c r="B36" s="287"/>
      <c r="C36" s="287"/>
      <c r="D36" s="287"/>
      <c r="E36" s="287"/>
      <c r="F36" s="287"/>
      <c r="G36" s="287"/>
      <c r="H36" s="287"/>
    </row>
    <row r="41" spans="1:8" x14ac:dyDescent="0.25">
      <c r="B41" s="261" t="s">
        <v>39</v>
      </c>
      <c r="C41" s="123"/>
      <c r="D41" s="123"/>
      <c r="E41" s="123"/>
      <c r="F41" s="396" t="s">
        <v>40</v>
      </c>
      <c r="G41" s="396"/>
      <c r="H41" s="396"/>
    </row>
    <row r="42" spans="1:8" x14ac:dyDescent="0.25">
      <c r="B42" s="261" t="s">
        <v>41</v>
      </c>
      <c r="C42" s="123"/>
      <c r="D42" s="123"/>
      <c r="E42" s="123"/>
      <c r="F42" s="387" t="s">
        <v>391</v>
      </c>
      <c r="G42" s="387"/>
      <c r="H42" s="387"/>
    </row>
    <row r="43" spans="1:8" x14ac:dyDescent="0.25">
      <c r="B43" s="123"/>
      <c r="C43" s="123"/>
      <c r="D43" s="123"/>
      <c r="E43" s="123"/>
      <c r="F43" s="387"/>
      <c r="G43" s="387"/>
      <c r="H43" s="387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B1:M50"/>
  <sheetViews>
    <sheetView workbookViewId="0">
      <selection activeCell="P34" sqref="P34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2:13" ht="42.75" customHeight="1" x14ac:dyDescent="0.25">
      <c r="B1" s="470" t="s">
        <v>426</v>
      </c>
      <c r="C1" s="471"/>
      <c r="D1" s="471"/>
      <c r="E1" s="471"/>
      <c r="F1" s="471"/>
      <c r="G1" s="471"/>
      <c r="H1" s="471"/>
      <c r="I1" s="471"/>
      <c r="J1" s="471"/>
      <c r="K1" s="471"/>
      <c r="L1" s="471"/>
      <c r="M1" s="472"/>
    </row>
    <row r="2" spans="2:13" ht="15.75" customHeight="1" x14ac:dyDescent="0.25">
      <c r="B2" s="473" t="s">
        <v>261</v>
      </c>
      <c r="C2" s="474"/>
      <c r="D2" s="479" t="s">
        <v>262</v>
      </c>
      <c r="E2" s="482" t="s">
        <v>263</v>
      </c>
      <c r="F2" s="479" t="s">
        <v>264</v>
      </c>
      <c r="G2" s="483" t="s">
        <v>265</v>
      </c>
      <c r="H2" s="483"/>
      <c r="I2" s="483"/>
      <c r="J2" s="483"/>
      <c r="K2" s="483"/>
      <c r="L2" s="483"/>
      <c r="M2" s="484"/>
    </row>
    <row r="3" spans="2:13" ht="23.25" customHeight="1" x14ac:dyDescent="0.25">
      <c r="B3" s="475"/>
      <c r="C3" s="476"/>
      <c r="D3" s="480"/>
      <c r="E3" s="482"/>
      <c r="F3" s="480"/>
      <c r="G3" s="485" t="s">
        <v>266</v>
      </c>
      <c r="H3" s="487" t="s">
        <v>267</v>
      </c>
      <c r="I3" s="490" t="s">
        <v>268</v>
      </c>
      <c r="J3" s="490" t="s">
        <v>269</v>
      </c>
      <c r="K3" s="490" t="s">
        <v>270</v>
      </c>
      <c r="L3" s="497" t="s">
        <v>271</v>
      </c>
      <c r="M3" s="498"/>
    </row>
    <row r="4" spans="2:13" x14ac:dyDescent="0.25">
      <c r="B4" s="475"/>
      <c r="C4" s="476"/>
      <c r="D4" s="480"/>
      <c r="E4" s="482"/>
      <c r="F4" s="480"/>
      <c r="G4" s="475"/>
      <c r="H4" s="488"/>
      <c r="I4" s="491"/>
      <c r="J4" s="491"/>
      <c r="K4" s="495"/>
      <c r="L4" s="489" t="s">
        <v>272</v>
      </c>
      <c r="M4" s="500" t="s">
        <v>273</v>
      </c>
    </row>
    <row r="5" spans="2:13" x14ac:dyDescent="0.25">
      <c r="B5" s="477"/>
      <c r="C5" s="478"/>
      <c r="D5" s="481"/>
      <c r="E5" s="482"/>
      <c r="F5" s="481"/>
      <c r="G5" s="486"/>
      <c r="H5" s="489"/>
      <c r="I5" s="492"/>
      <c r="J5" s="492"/>
      <c r="K5" s="496"/>
      <c r="L5" s="499"/>
      <c r="M5" s="501"/>
    </row>
    <row r="6" spans="2:13" x14ac:dyDescent="0.25">
      <c r="B6" s="502" t="s">
        <v>274</v>
      </c>
      <c r="C6" s="503"/>
      <c r="D6" s="503"/>
      <c r="E6" s="230"/>
      <c r="F6" s="231"/>
      <c r="G6" s="232"/>
      <c r="H6" s="232"/>
      <c r="I6" s="232"/>
      <c r="J6" s="504"/>
      <c r="K6" s="504"/>
      <c r="L6" s="232"/>
      <c r="M6" s="233"/>
    </row>
    <row r="7" spans="2:13" x14ac:dyDescent="0.25">
      <c r="B7" s="234"/>
      <c r="C7" s="505" t="s">
        <v>275</v>
      </c>
      <c r="D7" s="505"/>
      <c r="E7" s="230"/>
      <c r="F7" s="235"/>
      <c r="G7" s="236"/>
      <c r="H7" s="236"/>
      <c r="I7" s="236"/>
      <c r="J7" s="236"/>
      <c r="K7" s="236"/>
      <c r="L7" s="236"/>
      <c r="M7" s="237"/>
    </row>
    <row r="8" spans="2:13" x14ac:dyDescent="0.25">
      <c r="B8" s="234"/>
      <c r="C8" s="231"/>
      <c r="D8" s="231"/>
      <c r="E8" s="300"/>
      <c r="F8" s="301"/>
      <c r="G8" s="238"/>
      <c r="H8" s="238"/>
      <c r="I8" s="238"/>
      <c r="J8" s="238"/>
      <c r="K8" s="238"/>
      <c r="L8" s="236"/>
      <c r="M8" s="237"/>
    </row>
    <row r="9" spans="2:13" s="326" customFormat="1" ht="23.25" x14ac:dyDescent="0.25">
      <c r="B9" s="333" t="s">
        <v>280</v>
      </c>
      <c r="C9" s="334"/>
      <c r="D9" s="335" t="s">
        <v>281</v>
      </c>
      <c r="E9" s="331">
        <v>5110</v>
      </c>
      <c r="F9" s="332" t="s">
        <v>406</v>
      </c>
      <c r="G9" s="336">
        <v>0</v>
      </c>
      <c r="H9" s="337">
        <v>0</v>
      </c>
      <c r="I9" s="337">
        <v>300000</v>
      </c>
      <c r="J9" s="337">
        <v>0</v>
      </c>
      <c r="K9" s="337">
        <v>0</v>
      </c>
      <c r="L9" s="338">
        <v>0</v>
      </c>
      <c r="M9" s="339">
        <v>0</v>
      </c>
    </row>
    <row r="10" spans="2:13" s="326" customFormat="1" x14ac:dyDescent="0.25">
      <c r="B10" s="333"/>
      <c r="C10" s="334"/>
      <c r="D10" s="335"/>
      <c r="E10" s="331">
        <v>5190</v>
      </c>
      <c r="F10" s="332" t="s">
        <v>412</v>
      </c>
      <c r="G10" s="336">
        <v>0</v>
      </c>
      <c r="H10" s="337">
        <v>0</v>
      </c>
      <c r="I10" s="337">
        <v>84000</v>
      </c>
      <c r="J10" s="337">
        <v>0</v>
      </c>
      <c r="K10" s="337">
        <v>0</v>
      </c>
      <c r="L10" s="338">
        <v>0</v>
      </c>
      <c r="M10" s="339">
        <v>0</v>
      </c>
    </row>
    <row r="11" spans="2:13" s="330" customFormat="1" ht="22.5" x14ac:dyDescent="0.25">
      <c r="B11" s="333"/>
      <c r="C11" s="334"/>
      <c r="D11" s="335"/>
      <c r="E11" s="331">
        <v>5660</v>
      </c>
      <c r="F11" s="332" t="s">
        <v>407</v>
      </c>
      <c r="G11" s="336">
        <v>0</v>
      </c>
      <c r="H11" s="337">
        <v>0</v>
      </c>
      <c r="I11" s="337">
        <v>6400</v>
      </c>
      <c r="J11" s="337">
        <v>0</v>
      </c>
      <c r="K11" s="337">
        <v>0</v>
      </c>
      <c r="L11" s="338">
        <v>0</v>
      </c>
      <c r="M11" s="339">
        <v>0</v>
      </c>
    </row>
    <row r="12" spans="2:13" s="330" customFormat="1" ht="22.5" x14ac:dyDescent="0.25">
      <c r="B12" s="333" t="s">
        <v>247</v>
      </c>
      <c r="C12" s="334"/>
      <c r="D12" s="335" t="s">
        <v>250</v>
      </c>
      <c r="E12" s="331">
        <v>5150</v>
      </c>
      <c r="F12" s="332" t="s">
        <v>413</v>
      </c>
      <c r="G12" s="336">
        <v>0</v>
      </c>
      <c r="H12" s="337">
        <v>0</v>
      </c>
      <c r="I12" s="337">
        <v>1320000</v>
      </c>
      <c r="J12" s="337">
        <v>0</v>
      </c>
      <c r="K12" s="337">
        <v>0</v>
      </c>
      <c r="L12" s="338">
        <v>0</v>
      </c>
      <c r="M12" s="339">
        <v>0</v>
      </c>
    </row>
    <row r="13" spans="2:13" s="330" customFormat="1" x14ac:dyDescent="0.25">
      <c r="B13" s="333"/>
      <c r="C13" s="334"/>
      <c r="D13" s="335"/>
      <c r="E13" s="331">
        <v>5610</v>
      </c>
      <c r="F13" s="332" t="s">
        <v>403</v>
      </c>
      <c r="G13" s="336">
        <v>60000</v>
      </c>
      <c r="H13" s="337">
        <v>60000</v>
      </c>
      <c r="I13" s="337">
        <v>0</v>
      </c>
      <c r="J13" s="337">
        <v>0</v>
      </c>
      <c r="K13" s="337">
        <v>0</v>
      </c>
      <c r="L13" s="338">
        <v>0</v>
      </c>
      <c r="M13" s="339">
        <v>0</v>
      </c>
    </row>
    <row r="14" spans="2:13" s="330" customFormat="1" ht="22.5" x14ac:dyDescent="0.25">
      <c r="B14" s="333"/>
      <c r="C14" s="334"/>
      <c r="D14" s="335"/>
      <c r="E14" s="331">
        <v>5640</v>
      </c>
      <c r="F14" s="332" t="s">
        <v>408</v>
      </c>
      <c r="G14" s="336">
        <v>0</v>
      </c>
      <c r="H14" s="337">
        <v>0</v>
      </c>
      <c r="I14" s="337">
        <v>360000</v>
      </c>
      <c r="J14" s="337">
        <v>0</v>
      </c>
      <c r="K14" s="337">
        <v>0</v>
      </c>
      <c r="L14" s="338">
        <v>0</v>
      </c>
      <c r="M14" s="339">
        <v>0</v>
      </c>
    </row>
    <row r="15" spans="2:13" s="330" customFormat="1" x14ac:dyDescent="0.25">
      <c r="B15" s="333"/>
      <c r="C15" s="334"/>
      <c r="D15" s="335"/>
      <c r="E15" s="331">
        <v>5670</v>
      </c>
      <c r="F15" s="332" t="s">
        <v>282</v>
      </c>
      <c r="G15" s="336">
        <v>0</v>
      </c>
      <c r="H15" s="337">
        <v>0</v>
      </c>
      <c r="I15" s="337">
        <v>80000</v>
      </c>
      <c r="J15" s="379">
        <v>11190</v>
      </c>
      <c r="K15" s="379">
        <v>5595</v>
      </c>
      <c r="L15" s="338">
        <v>0</v>
      </c>
      <c r="M15" s="339">
        <v>7.0000000000000007E-2</v>
      </c>
    </row>
    <row r="16" spans="2:13" s="330" customFormat="1" ht="23.25" x14ac:dyDescent="0.25">
      <c r="B16" s="333" t="s">
        <v>248</v>
      </c>
      <c r="C16" s="334"/>
      <c r="D16" s="335" t="s">
        <v>251</v>
      </c>
      <c r="E16" s="331">
        <v>5110</v>
      </c>
      <c r="F16" s="332" t="s">
        <v>406</v>
      </c>
      <c r="G16" s="336">
        <v>0</v>
      </c>
      <c r="H16" s="337">
        <v>0</v>
      </c>
      <c r="I16" s="337">
        <v>3900</v>
      </c>
      <c r="J16" s="337">
        <v>0</v>
      </c>
      <c r="K16" s="337">
        <v>0</v>
      </c>
      <c r="L16" s="338">
        <v>0</v>
      </c>
      <c r="M16" s="339">
        <v>0</v>
      </c>
    </row>
    <row r="17" spans="2:13" s="330" customFormat="1" x14ac:dyDescent="0.25">
      <c r="B17" s="333"/>
      <c r="C17" s="334"/>
      <c r="D17" s="335"/>
      <c r="E17" s="331">
        <v>5190</v>
      </c>
      <c r="F17" s="332" t="s">
        <v>412</v>
      </c>
      <c r="G17" s="336">
        <v>0</v>
      </c>
      <c r="H17" s="337">
        <v>0</v>
      </c>
      <c r="I17" s="337">
        <v>10000</v>
      </c>
      <c r="J17" s="337">
        <v>0</v>
      </c>
      <c r="K17" s="337">
        <v>0</v>
      </c>
      <c r="L17" s="338">
        <v>0</v>
      </c>
      <c r="M17" s="339">
        <v>0</v>
      </c>
    </row>
    <row r="18" spans="2:13" s="330" customFormat="1" ht="23.25" x14ac:dyDescent="0.25">
      <c r="B18" s="333" t="s">
        <v>259</v>
      </c>
      <c r="C18" s="334"/>
      <c r="D18" s="335" t="s">
        <v>260</v>
      </c>
      <c r="E18" s="331">
        <v>5670</v>
      </c>
      <c r="F18" s="332" t="s">
        <v>282</v>
      </c>
      <c r="G18" s="336">
        <v>0</v>
      </c>
      <c r="H18" s="337">
        <v>0</v>
      </c>
      <c r="I18" s="337">
        <v>23000</v>
      </c>
      <c r="J18" s="337">
        <v>0</v>
      </c>
      <c r="K18" s="337">
        <v>0</v>
      </c>
      <c r="L18" s="338">
        <v>0</v>
      </c>
      <c r="M18" s="339">
        <v>0</v>
      </c>
    </row>
    <row r="19" spans="2:13" s="330" customFormat="1" x14ac:dyDescent="0.25">
      <c r="B19" s="333" t="s">
        <v>404</v>
      </c>
      <c r="C19" s="334"/>
      <c r="D19" s="335" t="s">
        <v>405</v>
      </c>
      <c r="E19" s="331">
        <v>5110</v>
      </c>
      <c r="F19" s="332" t="s">
        <v>406</v>
      </c>
      <c r="G19" s="336">
        <v>0</v>
      </c>
      <c r="H19" s="337">
        <v>0</v>
      </c>
      <c r="I19" s="337">
        <v>25000</v>
      </c>
      <c r="J19" s="337">
        <v>0</v>
      </c>
      <c r="K19" s="337">
        <v>0</v>
      </c>
      <c r="L19" s="338">
        <v>0</v>
      </c>
      <c r="M19" s="339">
        <v>0</v>
      </c>
    </row>
    <row r="20" spans="2:13" s="330" customFormat="1" x14ac:dyDescent="0.25">
      <c r="B20" s="333"/>
      <c r="C20" s="334"/>
      <c r="D20" s="335"/>
      <c r="E20" s="331">
        <v>5670</v>
      </c>
      <c r="F20" s="332" t="s">
        <v>282</v>
      </c>
      <c r="G20" s="336">
        <v>0</v>
      </c>
      <c r="H20" s="337">
        <v>0</v>
      </c>
      <c r="I20" s="337">
        <v>33000</v>
      </c>
      <c r="J20" s="337">
        <v>0</v>
      </c>
      <c r="K20" s="337">
        <v>0</v>
      </c>
      <c r="L20" s="338">
        <v>0</v>
      </c>
      <c r="M20" s="339">
        <v>0</v>
      </c>
    </row>
    <row r="21" spans="2:13" s="330" customFormat="1" ht="23.25" x14ac:dyDescent="0.25">
      <c r="B21" s="333" t="s">
        <v>319</v>
      </c>
      <c r="C21" s="334"/>
      <c r="D21" s="335" t="s">
        <v>320</v>
      </c>
      <c r="E21" s="331">
        <v>5230</v>
      </c>
      <c r="F21" s="332" t="s">
        <v>409</v>
      </c>
      <c r="G21" s="336">
        <v>0</v>
      </c>
      <c r="H21" s="337">
        <v>0</v>
      </c>
      <c r="I21" s="337">
        <v>20000</v>
      </c>
      <c r="J21" s="337">
        <v>0</v>
      </c>
      <c r="K21" s="337">
        <v>0</v>
      </c>
      <c r="L21" s="338">
        <v>0</v>
      </c>
      <c r="M21" s="339">
        <v>0</v>
      </c>
    </row>
    <row r="22" spans="2:13" s="330" customFormat="1" x14ac:dyDescent="0.25">
      <c r="B22" s="333"/>
      <c r="C22" s="334"/>
      <c r="D22" s="335"/>
      <c r="E22" s="331">
        <v>5410</v>
      </c>
      <c r="F22" s="332" t="s">
        <v>414</v>
      </c>
      <c r="G22" s="336">
        <v>0</v>
      </c>
      <c r="H22" s="337">
        <v>0</v>
      </c>
      <c r="I22" s="337">
        <v>1900000</v>
      </c>
      <c r="J22" s="337">
        <v>0</v>
      </c>
      <c r="K22" s="337">
        <v>0</v>
      </c>
      <c r="L22" s="338">
        <v>0</v>
      </c>
      <c r="M22" s="339">
        <v>0</v>
      </c>
    </row>
    <row r="23" spans="2:13" s="330" customFormat="1" x14ac:dyDescent="0.25">
      <c r="B23" s="333" t="s">
        <v>249</v>
      </c>
      <c r="C23" s="334"/>
      <c r="D23" s="335" t="s">
        <v>252</v>
      </c>
      <c r="E23" s="331">
        <v>5110</v>
      </c>
      <c r="F23" s="332" t="s">
        <v>406</v>
      </c>
      <c r="G23" s="336">
        <v>0</v>
      </c>
      <c r="H23" s="337">
        <v>0</v>
      </c>
      <c r="I23" s="337">
        <v>6500</v>
      </c>
      <c r="J23" s="337">
        <v>0</v>
      </c>
      <c r="K23" s="337">
        <v>0</v>
      </c>
      <c r="L23" s="338">
        <v>0</v>
      </c>
      <c r="M23" s="339">
        <v>0</v>
      </c>
    </row>
    <row r="24" spans="2:13" s="330" customFormat="1" ht="22.5" x14ac:dyDescent="0.25">
      <c r="B24" s="333"/>
      <c r="C24" s="334"/>
      <c r="D24" s="335"/>
      <c r="E24" s="331">
        <v>5150</v>
      </c>
      <c r="F24" s="332" t="s">
        <v>413</v>
      </c>
      <c r="G24" s="336">
        <v>0</v>
      </c>
      <c r="H24" s="337">
        <v>0</v>
      </c>
      <c r="I24" s="337">
        <v>40000</v>
      </c>
      <c r="J24" s="337">
        <v>0</v>
      </c>
      <c r="K24" s="337">
        <v>0</v>
      </c>
      <c r="L24" s="338">
        <v>0</v>
      </c>
      <c r="M24" s="339">
        <v>0</v>
      </c>
    </row>
    <row r="25" spans="2:13" s="330" customFormat="1" x14ac:dyDescent="0.25">
      <c r="B25" s="333"/>
      <c r="C25" s="334"/>
      <c r="D25" s="335"/>
      <c r="E25" s="331">
        <v>5190</v>
      </c>
      <c r="F25" s="332" t="s">
        <v>412</v>
      </c>
      <c r="G25" s="336">
        <v>0</v>
      </c>
      <c r="H25" s="337">
        <v>0</v>
      </c>
      <c r="I25" s="337">
        <v>55000</v>
      </c>
      <c r="J25" s="337">
        <v>0</v>
      </c>
      <c r="K25" s="337">
        <v>0</v>
      </c>
      <c r="L25" s="338">
        <v>0</v>
      </c>
      <c r="M25" s="339">
        <v>0</v>
      </c>
    </row>
    <row r="26" spans="2:13" s="330" customFormat="1" ht="22.5" x14ac:dyDescent="0.25">
      <c r="B26" s="333"/>
      <c r="C26" s="334"/>
      <c r="D26" s="335"/>
      <c r="E26" s="331">
        <v>5660</v>
      </c>
      <c r="F26" s="332" t="s">
        <v>407</v>
      </c>
      <c r="G26" s="336">
        <v>0</v>
      </c>
      <c r="H26" s="337">
        <v>0</v>
      </c>
      <c r="I26" s="337">
        <v>2000</v>
      </c>
      <c r="J26" s="337">
        <v>0</v>
      </c>
      <c r="K26" s="337">
        <v>0</v>
      </c>
      <c r="L26" s="338">
        <v>0</v>
      </c>
      <c r="M26" s="339">
        <v>0</v>
      </c>
    </row>
    <row r="27" spans="2:13" s="326" customFormat="1" ht="23.25" x14ac:dyDescent="0.25">
      <c r="B27" s="333" t="s">
        <v>381</v>
      </c>
      <c r="C27" s="334"/>
      <c r="D27" s="335" t="s">
        <v>382</v>
      </c>
      <c r="E27" s="331">
        <v>5150</v>
      </c>
      <c r="F27" s="332" t="s">
        <v>413</v>
      </c>
      <c r="G27" s="336">
        <v>0</v>
      </c>
      <c r="H27" s="337">
        <v>0</v>
      </c>
      <c r="I27" s="337">
        <v>120000</v>
      </c>
      <c r="J27" s="337">
        <v>0</v>
      </c>
      <c r="K27" s="337">
        <v>0</v>
      </c>
      <c r="L27" s="338">
        <v>0</v>
      </c>
      <c r="M27" s="339">
        <v>0</v>
      </c>
    </row>
    <row r="28" spans="2:13" s="326" customFormat="1" ht="22.5" x14ac:dyDescent="0.25">
      <c r="B28" s="333"/>
      <c r="C28" s="334"/>
      <c r="D28" s="335"/>
      <c r="E28" s="331">
        <v>5290</v>
      </c>
      <c r="F28" s="332" t="s">
        <v>410</v>
      </c>
      <c r="G28" s="336">
        <v>0</v>
      </c>
      <c r="H28" s="337">
        <v>0</v>
      </c>
      <c r="I28" s="337">
        <v>170000</v>
      </c>
      <c r="J28" s="337">
        <v>0</v>
      </c>
      <c r="K28" s="337">
        <v>0</v>
      </c>
      <c r="L28" s="338">
        <v>0</v>
      </c>
      <c r="M28" s="339">
        <v>0</v>
      </c>
    </row>
    <row r="29" spans="2:13" s="326" customFormat="1" x14ac:dyDescent="0.25">
      <c r="B29" s="333"/>
      <c r="C29" s="334"/>
      <c r="D29" s="335"/>
      <c r="E29" s="331">
        <v>5670</v>
      </c>
      <c r="F29" s="332" t="s">
        <v>282</v>
      </c>
      <c r="G29" s="336">
        <v>0</v>
      </c>
      <c r="H29" s="337">
        <v>0</v>
      </c>
      <c r="I29" s="337">
        <v>80000</v>
      </c>
      <c r="J29" s="337">
        <v>0</v>
      </c>
      <c r="K29" s="337">
        <v>0</v>
      </c>
      <c r="L29" s="338">
        <v>0</v>
      </c>
      <c r="M29" s="339">
        <v>0</v>
      </c>
    </row>
    <row r="30" spans="2:13" s="326" customFormat="1" x14ac:dyDescent="0.25">
      <c r="B30" s="333"/>
      <c r="C30" s="334"/>
      <c r="D30" s="335"/>
      <c r="E30" s="331">
        <v>5690</v>
      </c>
      <c r="F30" s="332" t="s">
        <v>411</v>
      </c>
      <c r="G30" s="336">
        <v>0</v>
      </c>
      <c r="H30" s="337">
        <v>0</v>
      </c>
      <c r="I30" s="337">
        <v>130000</v>
      </c>
      <c r="J30" s="337">
        <v>0</v>
      </c>
      <c r="K30" s="337">
        <v>0</v>
      </c>
      <c r="L30" s="338">
        <v>0</v>
      </c>
      <c r="M30" s="339">
        <v>0</v>
      </c>
    </row>
    <row r="31" spans="2:13" ht="15" customHeight="1" x14ac:dyDescent="0.25">
      <c r="B31" s="506" t="s">
        <v>229</v>
      </c>
      <c r="C31" s="507"/>
      <c r="D31" s="507"/>
      <c r="E31" s="507"/>
      <c r="F31" s="507"/>
      <c r="G31" s="221">
        <f t="shared" ref="G31:K31" si="0">SUM(G9:G30)</f>
        <v>60000</v>
      </c>
      <c r="H31" s="221">
        <f t="shared" si="0"/>
        <v>60000</v>
      </c>
      <c r="I31" s="221">
        <f t="shared" si="0"/>
        <v>4768800</v>
      </c>
      <c r="J31" s="221">
        <f t="shared" si="0"/>
        <v>11190</v>
      </c>
      <c r="K31" s="221">
        <f t="shared" si="0"/>
        <v>5595</v>
      </c>
      <c r="L31" s="221">
        <f>K31/H31</f>
        <v>9.325E-2</v>
      </c>
      <c r="M31" s="329">
        <f>K31/I31</f>
        <v>1.1732511323603422E-3</v>
      </c>
    </row>
    <row r="32" spans="2:13" x14ac:dyDescent="0.25">
      <c r="B32" s="302"/>
      <c r="C32" s="303"/>
      <c r="D32" s="236"/>
      <c r="E32" s="244"/>
      <c r="F32" s="236"/>
      <c r="G32" s="236"/>
      <c r="H32" s="236"/>
      <c r="I32" s="236"/>
      <c r="J32" s="236"/>
      <c r="K32" s="236"/>
      <c r="L32" s="236"/>
      <c r="M32" s="237"/>
    </row>
    <row r="33" spans="2:13" ht="15" customHeight="1" x14ac:dyDescent="0.25">
      <c r="B33" s="508" t="s">
        <v>276</v>
      </c>
      <c r="C33" s="505"/>
      <c r="D33" s="505"/>
      <c r="E33" s="230"/>
      <c r="F33" s="235"/>
      <c r="G33" s="236"/>
      <c r="H33" s="236"/>
      <c r="I33" s="236"/>
      <c r="J33" s="236"/>
      <c r="K33" s="236"/>
      <c r="L33" s="236"/>
      <c r="M33" s="237"/>
    </row>
    <row r="34" spans="2:13" ht="15" customHeight="1" x14ac:dyDescent="0.25">
      <c r="B34" s="234"/>
      <c r="C34" s="505" t="s">
        <v>277</v>
      </c>
      <c r="D34" s="505"/>
      <c r="E34" s="230"/>
      <c r="F34" s="235"/>
      <c r="G34" s="236"/>
      <c r="H34" s="236"/>
      <c r="I34" s="236"/>
      <c r="J34" s="236"/>
      <c r="K34" s="236"/>
      <c r="L34" s="236"/>
      <c r="M34" s="237"/>
    </row>
    <row r="35" spans="2:13" x14ac:dyDescent="0.25">
      <c r="B35" s="246"/>
      <c r="C35" s="247"/>
      <c r="D35" s="247"/>
      <c r="E35" s="241"/>
      <c r="F35" s="247"/>
      <c r="G35" s="236"/>
      <c r="H35" s="236"/>
      <c r="I35" s="236"/>
      <c r="J35" s="236"/>
      <c r="K35" s="236"/>
      <c r="L35" s="236"/>
      <c r="M35" s="237"/>
    </row>
    <row r="36" spans="2:13" x14ac:dyDescent="0.25">
      <c r="B36" s="239" t="s">
        <v>388</v>
      </c>
      <c r="C36" s="240"/>
      <c r="D36" s="236" t="s">
        <v>389</v>
      </c>
      <c r="E36" s="244">
        <v>6220</v>
      </c>
      <c r="F36" s="236" t="s">
        <v>390</v>
      </c>
      <c r="G36" s="304">
        <v>0</v>
      </c>
      <c r="H36" s="305">
        <v>0</v>
      </c>
      <c r="I36" s="380">
        <v>917951.41</v>
      </c>
      <c r="J36" s="315">
        <v>917951.41</v>
      </c>
      <c r="K36" s="316">
        <v>917951.41</v>
      </c>
      <c r="L36" s="306">
        <v>0</v>
      </c>
      <c r="M36" s="307">
        <v>1</v>
      </c>
    </row>
    <row r="37" spans="2:13" x14ac:dyDescent="0.25">
      <c r="B37" s="239"/>
      <c r="C37" s="240"/>
      <c r="D37" s="236"/>
      <c r="E37" s="244"/>
      <c r="F37" s="236"/>
      <c r="G37" s="245"/>
      <c r="H37" s="245"/>
      <c r="I37" s="245"/>
      <c r="J37" s="245"/>
      <c r="K37" s="245"/>
      <c r="L37" s="242"/>
      <c r="M37" s="243"/>
    </row>
    <row r="38" spans="2:13" x14ac:dyDescent="0.25">
      <c r="B38" s="248"/>
      <c r="C38" s="249"/>
      <c r="D38" s="250"/>
      <c r="E38" s="251"/>
      <c r="F38" s="250"/>
      <c r="G38" s="250"/>
      <c r="H38" s="250"/>
      <c r="I38" s="250"/>
      <c r="J38" s="250"/>
      <c r="K38" s="250"/>
      <c r="L38" s="250"/>
      <c r="M38" s="252"/>
    </row>
    <row r="39" spans="2:13" x14ac:dyDescent="0.25">
      <c r="B39" s="506" t="s">
        <v>278</v>
      </c>
      <c r="C39" s="507"/>
      <c r="D39" s="507"/>
      <c r="E39" s="507"/>
      <c r="F39" s="507"/>
      <c r="G39" s="221">
        <v>0</v>
      </c>
      <c r="H39" s="221">
        <v>0</v>
      </c>
      <c r="I39" s="221">
        <f>I36</f>
        <v>917951.41</v>
      </c>
      <c r="J39" s="221">
        <f t="shared" ref="J39:K39" si="1">J36</f>
        <v>917951.41</v>
      </c>
      <c r="K39" s="221">
        <f t="shared" si="1"/>
        <v>917951.41</v>
      </c>
      <c r="L39" s="222">
        <v>0</v>
      </c>
      <c r="M39" s="216">
        <f>K39/I39</f>
        <v>1</v>
      </c>
    </row>
    <row r="40" spans="2:13" x14ac:dyDescent="0.25">
      <c r="B40" s="214"/>
      <c r="C40" s="215"/>
      <c r="D40" s="212"/>
      <c r="E40" s="220"/>
      <c r="F40" s="212"/>
      <c r="G40" s="212"/>
      <c r="H40" s="212"/>
      <c r="I40" s="212"/>
      <c r="J40" s="212"/>
      <c r="K40" s="212"/>
      <c r="L40" s="212"/>
      <c r="M40" s="213"/>
    </row>
    <row r="41" spans="2:13" x14ac:dyDescent="0.25">
      <c r="B41" s="493" t="s">
        <v>279</v>
      </c>
      <c r="C41" s="494"/>
      <c r="D41" s="494"/>
      <c r="E41" s="494"/>
      <c r="F41" s="494"/>
      <c r="G41" s="217">
        <f>G31+G39</f>
        <v>60000</v>
      </c>
      <c r="H41" s="217">
        <f t="shared" ref="H41:K41" si="2">H31+H39</f>
        <v>60000</v>
      </c>
      <c r="I41" s="217">
        <f t="shared" si="2"/>
        <v>5686751.4100000001</v>
      </c>
      <c r="J41" s="217">
        <f t="shared" si="2"/>
        <v>929141.41</v>
      </c>
      <c r="K41" s="217">
        <f t="shared" si="2"/>
        <v>923546.41</v>
      </c>
      <c r="L41" s="218">
        <f>K41/H41</f>
        <v>15.392440166666667</v>
      </c>
      <c r="M41" s="219">
        <f>K41/I41</f>
        <v>0.16240316191349044</v>
      </c>
    </row>
    <row r="42" spans="2:13" x14ac:dyDescent="0.25">
      <c r="B42" s="223"/>
      <c r="C42" s="224"/>
      <c r="D42" s="224"/>
      <c r="E42" s="225"/>
      <c r="F42" s="224"/>
      <c r="G42" s="224"/>
      <c r="H42" s="224"/>
      <c r="I42" s="224"/>
      <c r="J42" s="224"/>
      <c r="K42" s="224"/>
      <c r="L42" s="224"/>
      <c r="M42" s="226"/>
    </row>
    <row r="43" spans="2:13" x14ac:dyDescent="0.25">
      <c r="B43" s="227" t="s">
        <v>258</v>
      </c>
      <c r="C43" s="227"/>
      <c r="D43" s="228"/>
      <c r="E43" s="229"/>
      <c r="F43" s="228"/>
      <c r="G43" s="228"/>
      <c r="H43" s="228"/>
      <c r="I43" s="210"/>
      <c r="J43" s="210"/>
      <c r="K43" s="210"/>
      <c r="L43" s="210"/>
      <c r="M43" s="210"/>
    </row>
    <row r="48" spans="2:13" x14ac:dyDescent="0.25">
      <c r="D48" s="208" t="s">
        <v>39</v>
      </c>
      <c r="E48" s="123"/>
      <c r="F48" s="123"/>
      <c r="G48" s="123"/>
      <c r="H48" s="396" t="s">
        <v>40</v>
      </c>
      <c r="I48" s="396"/>
      <c r="J48" s="396"/>
    </row>
    <row r="49" spans="4:10" ht="22.5" customHeight="1" x14ac:dyDescent="0.25">
      <c r="D49" s="208" t="s">
        <v>41</v>
      </c>
      <c r="E49" s="123"/>
      <c r="F49" s="123"/>
      <c r="G49" s="123"/>
      <c r="H49" s="387" t="s">
        <v>391</v>
      </c>
      <c r="I49" s="387"/>
      <c r="J49" s="387"/>
    </row>
    <row r="50" spans="4:10" x14ac:dyDescent="0.25">
      <c r="D50" s="123"/>
      <c r="E50" s="123"/>
      <c r="F50" s="123"/>
      <c r="G50" s="123"/>
      <c r="H50" s="387"/>
      <c r="I50" s="387"/>
      <c r="J50" s="387"/>
    </row>
  </sheetData>
  <protectedRanges>
    <protectedRange sqref="D48:J48 D49:G50" name="Rango1_3"/>
    <protectedRange sqref="H49:J50" name="Rango1"/>
  </protectedRanges>
  <mergeCells count="24">
    <mergeCell ref="H48:J48"/>
    <mergeCell ref="H49:J50"/>
    <mergeCell ref="B41:F41"/>
    <mergeCell ref="K3:K5"/>
    <mergeCell ref="L3:M3"/>
    <mergeCell ref="L4:L5"/>
    <mergeCell ref="M4:M5"/>
    <mergeCell ref="B6:D6"/>
    <mergeCell ref="J6:K6"/>
    <mergeCell ref="C7:D7"/>
    <mergeCell ref="B31:F31"/>
    <mergeCell ref="B33:D33"/>
    <mergeCell ref="C34:D34"/>
    <mergeCell ref="B39:F39"/>
    <mergeCell ref="B1:M1"/>
    <mergeCell ref="B2:C5"/>
    <mergeCell ref="D2:D5"/>
    <mergeCell ref="E2:E5"/>
    <mergeCell ref="F2:F5"/>
    <mergeCell ref="G2:M2"/>
    <mergeCell ref="G3:G5"/>
    <mergeCell ref="H3:H5"/>
    <mergeCell ref="I3:I5"/>
    <mergeCell ref="J3:J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tabSelected="1"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K9" sqref="K9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10" t="s">
        <v>427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1"/>
      <c r="O1" s="511"/>
      <c r="P1" s="511"/>
      <c r="Q1" s="511"/>
      <c r="R1" s="511"/>
      <c r="S1" s="511"/>
      <c r="T1" s="511"/>
      <c r="U1" s="511"/>
      <c r="V1" s="511"/>
      <c r="W1" s="512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285</v>
      </c>
      <c r="G2" s="177"/>
      <c r="H2" s="177"/>
      <c r="I2" s="177"/>
      <c r="J2" s="177"/>
      <c r="K2" s="171" t="s">
        <v>286</v>
      </c>
      <c r="L2" s="171"/>
      <c r="M2" s="171"/>
      <c r="N2" s="172" t="s">
        <v>287</v>
      </c>
      <c r="O2" s="172"/>
      <c r="P2" s="172"/>
      <c r="Q2" s="172"/>
      <c r="R2" s="172"/>
      <c r="S2" s="172"/>
      <c r="T2" s="172"/>
      <c r="U2" s="173" t="s">
        <v>288</v>
      </c>
      <c r="V2" s="173"/>
      <c r="W2" s="173"/>
    </row>
    <row r="3" spans="1:23" ht="90" x14ac:dyDescent="0.25">
      <c r="A3" s="165" t="s">
        <v>289</v>
      </c>
      <c r="B3" s="165" t="s">
        <v>290</v>
      </c>
      <c r="C3" s="165" t="s">
        <v>291</v>
      </c>
      <c r="D3" s="165" t="s">
        <v>292</v>
      </c>
      <c r="E3" s="165" t="s">
        <v>293</v>
      </c>
      <c r="F3" s="166" t="s">
        <v>294</v>
      </c>
      <c r="G3" s="166" t="s">
        <v>5</v>
      </c>
      <c r="H3" s="166" t="s">
        <v>295</v>
      </c>
      <c r="I3" s="167" t="s">
        <v>296</v>
      </c>
      <c r="J3" s="167" t="s">
        <v>297</v>
      </c>
      <c r="K3" s="168" t="s">
        <v>298</v>
      </c>
      <c r="L3" s="168" t="s">
        <v>299</v>
      </c>
      <c r="M3" s="168" t="s">
        <v>300</v>
      </c>
      <c r="N3" s="169" t="s">
        <v>301</v>
      </c>
      <c r="O3" s="169" t="s">
        <v>302</v>
      </c>
      <c r="P3" s="169" t="s">
        <v>303</v>
      </c>
      <c r="Q3" s="169" t="s">
        <v>304</v>
      </c>
      <c r="R3" s="169" t="s">
        <v>305</v>
      </c>
      <c r="S3" s="169" t="s">
        <v>306</v>
      </c>
      <c r="T3" s="169" t="s">
        <v>307</v>
      </c>
      <c r="U3" s="174" t="s">
        <v>308</v>
      </c>
      <c r="V3" s="175" t="s">
        <v>309</v>
      </c>
      <c r="W3" s="175" t="s">
        <v>310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311</v>
      </c>
      <c r="B5" s="181" t="s">
        <v>312</v>
      </c>
      <c r="C5" s="181" t="s">
        <v>313</v>
      </c>
      <c r="D5" s="253">
        <v>253</v>
      </c>
      <c r="E5" s="180" t="s">
        <v>314</v>
      </c>
      <c r="F5" s="185">
        <v>3561159.28</v>
      </c>
      <c r="G5" s="185">
        <v>3561159.28</v>
      </c>
      <c r="H5" s="185">
        <v>0</v>
      </c>
      <c r="I5" s="185">
        <v>1208603.26</v>
      </c>
      <c r="J5" s="185">
        <v>1202412.74</v>
      </c>
      <c r="K5" s="195" t="s">
        <v>315</v>
      </c>
      <c r="L5" s="195" t="s">
        <v>316</v>
      </c>
      <c r="M5" s="191" t="s">
        <v>316</v>
      </c>
      <c r="N5" s="191" t="s">
        <v>316</v>
      </c>
      <c r="O5" s="192" t="s">
        <v>317</v>
      </c>
      <c r="P5" s="193" t="s">
        <v>316</v>
      </c>
      <c r="Q5" s="193" t="s">
        <v>316</v>
      </c>
      <c r="R5" s="193" t="s">
        <v>316</v>
      </c>
      <c r="S5" s="193" t="s">
        <v>316</v>
      </c>
      <c r="T5" s="193" t="s">
        <v>316</v>
      </c>
      <c r="U5" s="193" t="s">
        <v>316</v>
      </c>
      <c r="V5" s="193" t="s">
        <v>316</v>
      </c>
      <c r="W5" s="193" t="s">
        <v>316</v>
      </c>
    </row>
    <row r="6" spans="1:23" x14ac:dyDescent="0.25">
      <c r="A6" s="187" t="s">
        <v>318</v>
      </c>
      <c r="B6" s="181" t="s">
        <v>319</v>
      </c>
      <c r="C6" s="181" t="s">
        <v>320</v>
      </c>
      <c r="D6" s="253">
        <v>253</v>
      </c>
      <c r="E6" s="181" t="s">
        <v>314</v>
      </c>
      <c r="F6" s="186">
        <v>19824394.02</v>
      </c>
      <c r="G6" s="186">
        <f>21834270.56+1650607.41</f>
        <v>23484877.969999999</v>
      </c>
      <c r="H6" s="186">
        <v>0</v>
      </c>
      <c r="I6" s="178">
        <f>8645749.3+1030084.81</f>
        <v>9675834.1100000013</v>
      </c>
      <c r="J6" s="178">
        <f>6803784.51+947552.41</f>
        <v>7751336.9199999999</v>
      </c>
      <c r="K6" s="195" t="s">
        <v>315</v>
      </c>
      <c r="L6" s="195" t="s">
        <v>316</v>
      </c>
      <c r="M6" s="191" t="s">
        <v>316</v>
      </c>
      <c r="N6" s="191" t="s">
        <v>316</v>
      </c>
      <c r="O6" s="192" t="s">
        <v>317</v>
      </c>
      <c r="P6" s="193" t="s">
        <v>316</v>
      </c>
      <c r="Q6" s="193" t="s">
        <v>316</v>
      </c>
      <c r="R6" s="193" t="s">
        <v>316</v>
      </c>
      <c r="S6" s="193" t="s">
        <v>316</v>
      </c>
      <c r="T6" s="193" t="s">
        <v>316</v>
      </c>
      <c r="U6" s="193" t="s">
        <v>316</v>
      </c>
      <c r="V6" s="193" t="s">
        <v>316</v>
      </c>
      <c r="W6" s="193" t="s">
        <v>316</v>
      </c>
    </row>
    <row r="7" spans="1:23" x14ac:dyDescent="0.25">
      <c r="A7" s="187" t="s">
        <v>321</v>
      </c>
      <c r="B7" s="181" t="s">
        <v>283</v>
      </c>
      <c r="C7" s="181" t="s">
        <v>284</v>
      </c>
      <c r="D7" s="253">
        <v>253</v>
      </c>
      <c r="E7" s="181" t="s">
        <v>314</v>
      </c>
      <c r="F7" s="186">
        <v>4828161.6500000004</v>
      </c>
      <c r="G7" s="186">
        <v>4828161.6500000004</v>
      </c>
      <c r="H7" s="186">
        <v>0</v>
      </c>
      <c r="I7" s="178">
        <v>1632755.27</v>
      </c>
      <c r="J7" s="178">
        <v>1577793.77</v>
      </c>
      <c r="K7" s="195" t="s">
        <v>315</v>
      </c>
      <c r="L7" s="195" t="s">
        <v>316</v>
      </c>
      <c r="M7" s="191" t="s">
        <v>316</v>
      </c>
      <c r="N7" s="191" t="s">
        <v>316</v>
      </c>
      <c r="O7" s="192" t="s">
        <v>317</v>
      </c>
      <c r="P7" s="193" t="s">
        <v>316</v>
      </c>
      <c r="Q7" s="193" t="s">
        <v>316</v>
      </c>
      <c r="R7" s="193" t="s">
        <v>316</v>
      </c>
      <c r="S7" s="193" t="s">
        <v>316</v>
      </c>
      <c r="T7" s="193" t="s">
        <v>316</v>
      </c>
      <c r="U7" s="193" t="s">
        <v>316</v>
      </c>
      <c r="V7" s="193" t="s">
        <v>316</v>
      </c>
      <c r="W7" s="193" t="s">
        <v>316</v>
      </c>
    </row>
    <row r="8" spans="1:23" x14ac:dyDescent="0.25">
      <c r="A8" s="187" t="s">
        <v>322</v>
      </c>
      <c r="B8" s="181" t="s">
        <v>323</v>
      </c>
      <c r="C8" s="181" t="s">
        <v>324</v>
      </c>
      <c r="D8" s="253">
        <v>134</v>
      </c>
      <c r="E8" s="181" t="s">
        <v>314</v>
      </c>
      <c r="F8" s="186">
        <v>1275402.68</v>
      </c>
      <c r="G8" s="186">
        <v>1275402.68</v>
      </c>
      <c r="H8" s="186">
        <v>0</v>
      </c>
      <c r="I8" s="178">
        <v>484355.95</v>
      </c>
      <c r="J8" s="178">
        <v>484355.95</v>
      </c>
      <c r="K8" s="195" t="s">
        <v>315</v>
      </c>
      <c r="L8" s="195" t="s">
        <v>316</v>
      </c>
      <c r="M8" s="191" t="s">
        <v>316</v>
      </c>
      <c r="N8" s="191" t="s">
        <v>316</v>
      </c>
      <c r="O8" s="192" t="s">
        <v>317</v>
      </c>
      <c r="P8" s="193" t="s">
        <v>316</v>
      </c>
      <c r="Q8" s="193" t="s">
        <v>316</v>
      </c>
      <c r="R8" s="193" t="s">
        <v>316</v>
      </c>
      <c r="S8" s="193" t="s">
        <v>316</v>
      </c>
      <c r="T8" s="193" t="s">
        <v>316</v>
      </c>
      <c r="U8" s="193" t="s">
        <v>316</v>
      </c>
      <c r="V8" s="193" t="s">
        <v>316</v>
      </c>
      <c r="W8" s="193" t="s">
        <v>316</v>
      </c>
    </row>
    <row r="9" spans="1:23" ht="260.25" customHeight="1" x14ac:dyDescent="0.25">
      <c r="A9" s="187" t="s">
        <v>230</v>
      </c>
      <c r="B9" s="181" t="s">
        <v>325</v>
      </c>
      <c r="C9" s="181" t="s">
        <v>326</v>
      </c>
      <c r="D9" s="253">
        <v>253</v>
      </c>
      <c r="E9" s="181" t="s">
        <v>314</v>
      </c>
      <c r="F9" s="186">
        <v>1626937.13</v>
      </c>
      <c r="G9" s="186">
        <v>1836937.13</v>
      </c>
      <c r="H9" s="186">
        <v>0</v>
      </c>
      <c r="I9" s="178">
        <v>584725.6</v>
      </c>
      <c r="J9" s="178">
        <v>584725.6</v>
      </c>
      <c r="K9" s="195" t="s">
        <v>327</v>
      </c>
      <c r="L9" s="195" t="s">
        <v>317</v>
      </c>
      <c r="M9" s="194" t="s">
        <v>328</v>
      </c>
      <c r="N9" s="194" t="s">
        <v>329</v>
      </c>
      <c r="O9" s="195" t="s">
        <v>317</v>
      </c>
      <c r="P9" s="196" t="s">
        <v>231</v>
      </c>
      <c r="Q9" s="197" t="s">
        <v>330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331</v>
      </c>
    </row>
    <row r="10" spans="1:23" ht="140.25" customHeight="1" x14ac:dyDescent="0.25">
      <c r="A10" s="187" t="s">
        <v>230</v>
      </c>
      <c r="B10" s="181" t="s">
        <v>332</v>
      </c>
      <c r="C10" s="181" t="s">
        <v>333</v>
      </c>
      <c r="D10" s="253">
        <v>253</v>
      </c>
      <c r="E10" s="181" t="s">
        <v>314</v>
      </c>
      <c r="F10" s="186">
        <v>2622511.4500000002</v>
      </c>
      <c r="G10" s="186">
        <v>2622511.4500000002</v>
      </c>
      <c r="H10" s="186">
        <v>0</v>
      </c>
      <c r="I10" s="178">
        <v>1080602.03</v>
      </c>
      <c r="J10" s="178">
        <v>1080602.03</v>
      </c>
      <c r="K10" s="195" t="s">
        <v>327</v>
      </c>
      <c r="L10" s="195" t="s">
        <v>317</v>
      </c>
      <c r="M10" s="194" t="s">
        <v>334</v>
      </c>
      <c r="N10" s="194" t="s">
        <v>335</v>
      </c>
      <c r="O10" s="195" t="s">
        <v>317</v>
      </c>
      <c r="P10" s="196" t="s">
        <v>231</v>
      </c>
      <c r="Q10" s="196" t="s">
        <v>336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337</v>
      </c>
    </row>
    <row r="11" spans="1:23" ht="139.5" customHeight="1" x14ac:dyDescent="0.25">
      <c r="A11" s="187" t="s">
        <v>230</v>
      </c>
      <c r="B11" s="181" t="s">
        <v>249</v>
      </c>
      <c r="C11" s="181" t="s">
        <v>252</v>
      </c>
      <c r="D11" s="253">
        <v>253</v>
      </c>
      <c r="E11" s="181" t="s">
        <v>314</v>
      </c>
      <c r="F11" s="186">
        <v>774889.7</v>
      </c>
      <c r="G11" s="186">
        <v>1069889.7</v>
      </c>
      <c r="H11" s="186">
        <v>0</v>
      </c>
      <c r="I11" s="178">
        <v>312233.27</v>
      </c>
      <c r="J11" s="178">
        <v>247783.27</v>
      </c>
      <c r="K11" s="195" t="s">
        <v>327</v>
      </c>
      <c r="L11" s="195" t="s">
        <v>317</v>
      </c>
      <c r="M11" s="194" t="s">
        <v>338</v>
      </c>
      <c r="N11" s="194" t="s">
        <v>335</v>
      </c>
      <c r="O11" s="195" t="s">
        <v>317</v>
      </c>
      <c r="P11" s="196" t="s">
        <v>231</v>
      </c>
      <c r="Q11" s="196" t="s">
        <v>336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337</v>
      </c>
    </row>
    <row r="12" spans="1:23" ht="99.75" customHeight="1" x14ac:dyDescent="0.25">
      <c r="A12" s="187" t="s">
        <v>339</v>
      </c>
      <c r="B12" s="181" t="s">
        <v>280</v>
      </c>
      <c r="C12" s="181" t="s">
        <v>281</v>
      </c>
      <c r="D12" s="253">
        <v>253</v>
      </c>
      <c r="E12" s="181" t="s">
        <v>314</v>
      </c>
      <c r="F12" s="186">
        <v>51568907.219999999</v>
      </c>
      <c r="G12" s="186">
        <v>52089342.219999999</v>
      </c>
      <c r="H12" s="186">
        <v>0</v>
      </c>
      <c r="I12" s="178">
        <v>15485599.02</v>
      </c>
      <c r="J12" s="178">
        <v>15378009.810000001</v>
      </c>
      <c r="K12" s="195" t="s">
        <v>327</v>
      </c>
      <c r="L12" s="195" t="s">
        <v>317</v>
      </c>
      <c r="M12" s="194" t="s">
        <v>340</v>
      </c>
      <c r="N12" s="194" t="s">
        <v>233</v>
      </c>
      <c r="O12" s="195" t="s">
        <v>317</v>
      </c>
      <c r="P12" s="196" t="s">
        <v>231</v>
      </c>
      <c r="Q12" s="196" t="s">
        <v>341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342</v>
      </c>
    </row>
    <row r="13" spans="1:23" ht="152.25" customHeight="1" x14ac:dyDescent="0.25">
      <c r="A13" s="187" t="s">
        <v>343</v>
      </c>
      <c r="B13" s="181" t="s">
        <v>344</v>
      </c>
      <c r="C13" s="181" t="s">
        <v>345</v>
      </c>
      <c r="D13" s="253">
        <v>253</v>
      </c>
      <c r="E13" s="181" t="s">
        <v>314</v>
      </c>
      <c r="F13" s="186">
        <v>802612.33</v>
      </c>
      <c r="G13" s="186">
        <v>802612.33</v>
      </c>
      <c r="H13" s="186">
        <v>0</v>
      </c>
      <c r="I13" s="178">
        <v>281492.07</v>
      </c>
      <c r="J13" s="178">
        <v>281492.07</v>
      </c>
      <c r="K13" s="195" t="s">
        <v>327</v>
      </c>
      <c r="L13" s="195" t="s">
        <v>317</v>
      </c>
      <c r="M13" s="194" t="s">
        <v>346</v>
      </c>
      <c r="N13" s="194" t="s">
        <v>240</v>
      </c>
      <c r="O13" s="195" t="s">
        <v>317</v>
      </c>
      <c r="P13" s="196" t="s">
        <v>231</v>
      </c>
      <c r="Q13" s="196" t="s">
        <v>347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342</v>
      </c>
    </row>
    <row r="14" spans="1:23" ht="132.75" customHeight="1" x14ac:dyDescent="0.25">
      <c r="A14" s="187" t="s">
        <v>348</v>
      </c>
      <c r="B14" s="181" t="s">
        <v>349</v>
      </c>
      <c r="C14" s="181" t="s">
        <v>350</v>
      </c>
      <c r="D14" s="253">
        <v>253</v>
      </c>
      <c r="E14" s="181" t="s">
        <v>314</v>
      </c>
      <c r="F14" s="186">
        <v>895594.05</v>
      </c>
      <c r="G14" s="186">
        <v>895594.05</v>
      </c>
      <c r="H14" s="186">
        <v>0</v>
      </c>
      <c r="I14" s="178">
        <v>193242.77</v>
      </c>
      <c r="J14" s="178">
        <v>193049.65</v>
      </c>
      <c r="K14" s="195" t="s">
        <v>327</v>
      </c>
      <c r="L14" s="195" t="s">
        <v>317</v>
      </c>
      <c r="M14" s="194" t="s">
        <v>351</v>
      </c>
      <c r="N14" s="194" t="s">
        <v>236</v>
      </c>
      <c r="O14" s="195" t="s">
        <v>317</v>
      </c>
      <c r="P14" s="196" t="s">
        <v>231</v>
      </c>
      <c r="Q14" s="196" t="s">
        <v>352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342</v>
      </c>
    </row>
    <row r="15" spans="1:23" ht="223.5" customHeight="1" x14ac:dyDescent="0.25">
      <c r="A15" s="187" t="s">
        <v>230</v>
      </c>
      <c r="B15" s="181" t="s">
        <v>353</v>
      </c>
      <c r="C15" s="181" t="s">
        <v>354</v>
      </c>
      <c r="D15" s="253">
        <v>253</v>
      </c>
      <c r="E15" s="181" t="s">
        <v>314</v>
      </c>
      <c r="F15" s="186">
        <v>2854566.71</v>
      </c>
      <c r="G15" s="186">
        <v>2854566.71</v>
      </c>
      <c r="H15" s="186">
        <v>0</v>
      </c>
      <c r="I15" s="178">
        <v>1500019.82</v>
      </c>
      <c r="J15" s="178">
        <v>1490998.18</v>
      </c>
      <c r="K15" s="195" t="s">
        <v>327</v>
      </c>
      <c r="L15" s="195" t="s">
        <v>317</v>
      </c>
      <c r="M15" s="194" t="s">
        <v>355</v>
      </c>
      <c r="N15" s="194" t="s">
        <v>232</v>
      </c>
      <c r="O15" s="195" t="s">
        <v>317</v>
      </c>
      <c r="P15" s="196" t="s">
        <v>231</v>
      </c>
      <c r="Q15" s="196" t="s">
        <v>356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357</v>
      </c>
    </row>
    <row r="16" spans="1:23" ht="119.25" customHeight="1" x14ac:dyDescent="0.25">
      <c r="A16" s="187" t="s">
        <v>339</v>
      </c>
      <c r="B16" s="181" t="s">
        <v>247</v>
      </c>
      <c r="C16" s="181" t="s">
        <v>250</v>
      </c>
      <c r="D16" s="253">
        <v>253</v>
      </c>
      <c r="E16" s="181" t="s">
        <v>314</v>
      </c>
      <c r="F16" s="186">
        <v>13281624.890000001</v>
      </c>
      <c r="G16" s="186">
        <v>16411624.890000001</v>
      </c>
      <c r="H16" s="186">
        <v>0</v>
      </c>
      <c r="I16" s="178">
        <v>6230416.0300000003</v>
      </c>
      <c r="J16" s="178">
        <v>4105350.53</v>
      </c>
      <c r="K16" s="195" t="s">
        <v>327</v>
      </c>
      <c r="L16" s="195" t="s">
        <v>317</v>
      </c>
      <c r="M16" s="194" t="s">
        <v>358</v>
      </c>
      <c r="N16" s="194" t="s">
        <v>234</v>
      </c>
      <c r="O16" s="195" t="s">
        <v>317</v>
      </c>
      <c r="P16" s="196" t="s">
        <v>231</v>
      </c>
      <c r="Q16" s="196" t="s">
        <v>359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360</v>
      </c>
    </row>
    <row r="17" spans="1:23" ht="87" customHeight="1" x14ac:dyDescent="0.25">
      <c r="A17" s="187" t="s">
        <v>343</v>
      </c>
      <c r="B17" s="181" t="s">
        <v>361</v>
      </c>
      <c r="C17" s="181" t="s">
        <v>362</v>
      </c>
      <c r="D17" s="253">
        <v>253</v>
      </c>
      <c r="E17" s="181" t="s">
        <v>314</v>
      </c>
      <c r="F17" s="186">
        <v>813889.59</v>
      </c>
      <c r="G17" s="186">
        <v>1113889.5900000001</v>
      </c>
      <c r="H17" s="186">
        <v>0</v>
      </c>
      <c r="I17" s="178">
        <v>393249.18</v>
      </c>
      <c r="J17" s="178">
        <v>392250.18</v>
      </c>
      <c r="K17" s="195" t="s">
        <v>327</v>
      </c>
      <c r="L17" s="195" t="s">
        <v>317</v>
      </c>
      <c r="M17" s="194" t="s">
        <v>363</v>
      </c>
      <c r="N17" s="194" t="s">
        <v>239</v>
      </c>
      <c r="O17" s="195" t="s">
        <v>317</v>
      </c>
      <c r="P17" s="196" t="s">
        <v>231</v>
      </c>
      <c r="Q17" s="196" t="s">
        <v>364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365</v>
      </c>
    </row>
    <row r="18" spans="1:23" ht="189.75" customHeight="1" x14ac:dyDescent="0.25">
      <c r="A18" s="187" t="s">
        <v>348</v>
      </c>
      <c r="B18" s="181" t="s">
        <v>248</v>
      </c>
      <c r="C18" s="181" t="s">
        <v>251</v>
      </c>
      <c r="D18" s="253">
        <v>253</v>
      </c>
      <c r="E18" s="181" t="s">
        <v>314</v>
      </c>
      <c r="F18" s="186">
        <v>5491698.6299999999</v>
      </c>
      <c r="G18" s="186">
        <v>5665700.4100000001</v>
      </c>
      <c r="H18" s="186">
        <v>0</v>
      </c>
      <c r="I18" s="178">
        <v>1292953.48</v>
      </c>
      <c r="J18" s="178">
        <v>1274030.48</v>
      </c>
      <c r="K18" s="195" t="s">
        <v>327</v>
      </c>
      <c r="L18" s="195" t="s">
        <v>317</v>
      </c>
      <c r="M18" s="194" t="s">
        <v>366</v>
      </c>
      <c r="N18" s="194" t="s">
        <v>367</v>
      </c>
      <c r="O18" s="195" t="s">
        <v>317</v>
      </c>
      <c r="P18" s="196" t="s">
        <v>231</v>
      </c>
      <c r="Q18" s="196" t="s">
        <v>368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342</v>
      </c>
    </row>
    <row r="19" spans="1:23" ht="175.5" customHeight="1" x14ac:dyDescent="0.25">
      <c r="A19" s="187" t="s">
        <v>348</v>
      </c>
      <c r="B19" s="181" t="s">
        <v>369</v>
      </c>
      <c r="C19" s="181" t="s">
        <v>370</v>
      </c>
      <c r="D19" s="253">
        <v>253</v>
      </c>
      <c r="E19" s="181" t="s">
        <v>314</v>
      </c>
      <c r="F19" s="186">
        <v>370368.94</v>
      </c>
      <c r="G19" s="186">
        <v>370368.94</v>
      </c>
      <c r="H19" s="186">
        <v>0</v>
      </c>
      <c r="I19" s="178">
        <v>142106.01</v>
      </c>
      <c r="J19" s="178">
        <v>142106.01</v>
      </c>
      <c r="K19" s="195" t="s">
        <v>327</v>
      </c>
      <c r="L19" s="195" t="s">
        <v>317</v>
      </c>
      <c r="M19" s="194" t="s">
        <v>371</v>
      </c>
      <c r="N19" s="194" t="s">
        <v>238</v>
      </c>
      <c r="O19" s="195" t="s">
        <v>317</v>
      </c>
      <c r="P19" s="196" t="s">
        <v>231</v>
      </c>
      <c r="Q19" s="196" t="s">
        <v>372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342</v>
      </c>
    </row>
    <row r="20" spans="1:23" ht="251.25" customHeight="1" x14ac:dyDescent="0.25">
      <c r="A20" s="187" t="s">
        <v>348</v>
      </c>
      <c r="B20" s="181" t="s">
        <v>259</v>
      </c>
      <c r="C20" s="181" t="s">
        <v>260</v>
      </c>
      <c r="D20" s="253">
        <v>253</v>
      </c>
      <c r="E20" s="181" t="s">
        <v>314</v>
      </c>
      <c r="F20" s="182">
        <v>805006.39</v>
      </c>
      <c r="G20" s="182">
        <v>930006.39</v>
      </c>
      <c r="H20" s="182">
        <v>0</v>
      </c>
      <c r="I20" s="178">
        <v>342567.59</v>
      </c>
      <c r="J20" s="178">
        <v>338900.6</v>
      </c>
      <c r="K20" s="195" t="s">
        <v>327</v>
      </c>
      <c r="L20" s="195" t="s">
        <v>317</v>
      </c>
      <c r="M20" s="194" t="s">
        <v>373</v>
      </c>
      <c r="N20" s="194" t="s">
        <v>235</v>
      </c>
      <c r="O20" s="195" t="s">
        <v>317</v>
      </c>
      <c r="P20" s="196" t="s">
        <v>231</v>
      </c>
      <c r="Q20" s="196" t="s">
        <v>374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342</v>
      </c>
    </row>
    <row r="21" spans="1:23" ht="161.25" customHeight="1" x14ac:dyDescent="0.25">
      <c r="A21" s="187" t="s">
        <v>348</v>
      </c>
      <c r="B21" s="181" t="s">
        <v>375</v>
      </c>
      <c r="C21" s="181" t="s">
        <v>376</v>
      </c>
      <c r="D21" s="253">
        <v>253</v>
      </c>
      <c r="E21" s="181" t="s">
        <v>314</v>
      </c>
      <c r="F21" s="182">
        <v>1153173.07</v>
      </c>
      <c r="G21" s="182">
        <v>1153173.07</v>
      </c>
      <c r="H21" s="182">
        <v>0</v>
      </c>
      <c r="I21" s="178">
        <v>379268.56</v>
      </c>
      <c r="J21" s="178">
        <v>379268.56</v>
      </c>
      <c r="K21" s="195" t="s">
        <v>327</v>
      </c>
      <c r="L21" s="195" t="s">
        <v>317</v>
      </c>
      <c r="M21" s="194" t="s">
        <v>377</v>
      </c>
      <c r="N21" s="194" t="s">
        <v>237</v>
      </c>
      <c r="O21" s="195" t="s">
        <v>317</v>
      </c>
      <c r="P21" s="196" t="s">
        <v>231</v>
      </c>
      <c r="Q21" s="196" t="s">
        <v>378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379</v>
      </c>
    </row>
    <row r="22" spans="1:23" ht="168.75" customHeight="1" x14ac:dyDescent="0.25">
      <c r="A22" s="188" t="s">
        <v>380</v>
      </c>
      <c r="B22" s="181" t="s">
        <v>381</v>
      </c>
      <c r="C22" s="189" t="s">
        <v>382</v>
      </c>
      <c r="D22" s="254">
        <v>253</v>
      </c>
      <c r="E22" s="183" t="s">
        <v>314</v>
      </c>
      <c r="F22" s="184">
        <v>6136609.2699999996</v>
      </c>
      <c r="G22" s="184">
        <v>6136609.2699999996</v>
      </c>
      <c r="H22" s="184">
        <v>0</v>
      </c>
      <c r="I22" s="178">
        <v>2392414.7999999998</v>
      </c>
      <c r="J22" s="178">
        <v>2392414.7999999998</v>
      </c>
      <c r="K22" s="195" t="s">
        <v>327</v>
      </c>
      <c r="L22" s="195" t="s">
        <v>317</v>
      </c>
      <c r="M22" s="194" t="s">
        <v>383</v>
      </c>
      <c r="N22" s="201" t="s">
        <v>384</v>
      </c>
      <c r="O22" s="195" t="s">
        <v>317</v>
      </c>
      <c r="P22" s="196" t="s">
        <v>385</v>
      </c>
      <c r="Q22" s="196" t="s">
        <v>386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387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127102427.72999999</v>
      </c>
      <c r="H23" s="204">
        <f t="shared" ref="H23:J23" si="0">SUM(H5:H22)</f>
        <v>0</v>
      </c>
      <c r="I23" s="204">
        <f t="shared" si="0"/>
        <v>43612438.819999993</v>
      </c>
      <c r="J23" s="204">
        <f t="shared" si="0"/>
        <v>39296881.149999991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45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H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58"/>
      <c r="G28" s="178"/>
      <c r="H28" s="15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9" t="s">
        <v>39</v>
      </c>
      <c r="D31" s="509"/>
      <c r="E31" s="509"/>
      <c r="F31" s="154"/>
      <c r="G31" s="154"/>
      <c r="H31" s="154"/>
      <c r="I31" s="154"/>
      <c r="J31" s="154"/>
      <c r="K31" s="396" t="s">
        <v>40</v>
      </c>
      <c r="L31" s="396"/>
      <c r="M31" s="396"/>
      <c r="N31" s="396"/>
      <c r="O31" s="396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9" t="s">
        <v>41</v>
      </c>
      <c r="D32" s="509"/>
      <c r="E32" s="509"/>
      <c r="F32" s="154"/>
      <c r="G32" s="154"/>
      <c r="H32" s="154"/>
      <c r="I32" s="154"/>
      <c r="J32" s="154"/>
      <c r="K32" s="387" t="s">
        <v>391</v>
      </c>
      <c r="L32" s="387"/>
      <c r="M32" s="387"/>
      <c r="N32" s="387"/>
      <c r="O32" s="387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87"/>
      <c r="L33" s="387"/>
      <c r="M33" s="387"/>
      <c r="N33" s="387"/>
      <c r="O33" s="387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55"/>
      <c r="G36" s="154"/>
      <c r="H36" s="154"/>
      <c r="I36" s="255"/>
      <c r="J36" s="255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55"/>
      <c r="J37" s="255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55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2025-07-08T22:07:29Z</cp:lastPrinted>
  <dcterms:created xsi:type="dcterms:W3CDTF">2023-10-24T16:46:26Z</dcterms:created>
  <dcterms:modified xsi:type="dcterms:W3CDTF">2025-07-11T21:01:15Z</dcterms:modified>
</cp:coreProperties>
</file>