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"/>
    </mc:Choice>
  </mc:AlternateContent>
  <xr:revisionPtr revIDLastSave="0" documentId="8_{90E9CE31-EF23-4409-92C7-FFBD13CB0418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AI" sheetId="1" r:id="rId1"/>
    <sheet name="EAI COMPLEMENTARIO" sheetId="2" r:id="rId2"/>
    <sheet name="COG" sheetId="36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37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2" l="1"/>
  <c r="H18" i="32" s="1"/>
  <c r="H21" i="32"/>
  <c r="H19" i="32"/>
  <c r="H11" i="32"/>
  <c r="H12" i="32"/>
  <c r="H13" i="32"/>
  <c r="H10" i="32"/>
  <c r="H7" i="32"/>
  <c r="E20" i="32"/>
  <c r="E21" i="32"/>
  <c r="E19" i="32"/>
  <c r="D18" i="32"/>
  <c r="E18" i="32"/>
  <c r="F18" i="32"/>
  <c r="G18" i="32"/>
  <c r="C18" i="32"/>
  <c r="E11" i="32"/>
  <c r="E12" i="32"/>
  <c r="E13" i="32"/>
  <c r="E14" i="32"/>
  <c r="E15" i="32"/>
  <c r="E16" i="32"/>
  <c r="E17" i="32"/>
  <c r="E10" i="32"/>
  <c r="E9" i="32" s="1"/>
  <c r="D9" i="32"/>
  <c r="F9" i="32"/>
  <c r="G9" i="32"/>
  <c r="H9" i="32"/>
  <c r="C9" i="32"/>
  <c r="E8" i="32"/>
  <c r="E7" i="32"/>
  <c r="D6" i="32"/>
  <c r="F6" i="32"/>
  <c r="G6" i="32"/>
  <c r="H6" i="32"/>
  <c r="C6" i="32"/>
  <c r="E36" i="31"/>
  <c r="D36" i="31"/>
  <c r="E6" i="32" l="1"/>
  <c r="E35" i="32" s="1"/>
  <c r="D35" i="32"/>
  <c r="F35" i="32"/>
  <c r="G35" i="32"/>
  <c r="H35" i="32"/>
  <c r="C35" i="32"/>
  <c r="C24" i="31" l="1"/>
  <c r="C40" i="31"/>
  <c r="E28" i="31"/>
  <c r="E40" i="31" s="1"/>
  <c r="D28" i="31"/>
  <c r="D40" i="31" s="1"/>
  <c r="D14" i="31"/>
  <c r="E14" i="31"/>
  <c r="C14" i="31"/>
  <c r="D3" i="31"/>
  <c r="E3" i="31"/>
  <c r="C3" i="31"/>
  <c r="B21" i="6"/>
  <c r="B9" i="6"/>
  <c r="E24" i="31" l="1"/>
  <c r="D24" i="31"/>
  <c r="G23" i="18"/>
  <c r="F23" i="18"/>
  <c r="D7" i="4" l="1"/>
  <c r="H23" i="18" l="1"/>
  <c r="I23" i="18"/>
  <c r="J23" i="18"/>
  <c r="A2" i="18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9" i="6"/>
  <c r="F6" i="6" s="1"/>
  <c r="E9" i="6"/>
  <c r="E6" i="6" s="1"/>
  <c r="E21" i="6"/>
  <c r="E16" i="6" s="1"/>
  <c r="F16" i="6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<sst xmlns="http://schemas.openxmlformats.org/spreadsheetml/2006/main" count="786" uniqueCount="428">
  <si>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</si>
  <si>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</si>
  <si>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</si>
  <si>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</si>
  <si>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</si>
  <si>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</si>
  <si>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</si>
  <si>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</si>
  <si>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</si>
  <si>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</si>
  <si>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</si>
  <si>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</si>
  <si>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</si>
  <si>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</si>
  <si>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</si>
  <si>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</si>
  <si>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</si>
  <si>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</si>
  <si>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</si>
  <si>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</si>
  <si>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</si>
  <si>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</si>
  <si>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</si>
  <si>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</si>
  <si>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</si>
  <si>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</si>
  <si>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</si>
  <si>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</si>
  <si>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</si>
  <si>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</si>
  <si>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</si>
  <si>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</si>
  <si>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</si>
  <si>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</si>
  <si>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</si>
  <si>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</si>
  <si>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</si>
  <si>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</si>
  <si>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</si>
  <si>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</si>
  <si>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</si>
  <si>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</si>
  <si>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</si>
  <si>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</si>
  <si>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</si>
  <si>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</si>
  <si>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</si>
  <si>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</si>
  <si>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</si>
  <si>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</si>
  <si>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</si>
  <si>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</si>
  <si>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</si>
  <si>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</si>
  <si>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</si>
  <si>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</si>
  <si>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</si>
  <si>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</si>
  <si>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</si>
  <si>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</si>
  <si>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</si>
  <si>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</si>
  <si>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</si>
  <si>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</si>
  <si>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</si>
  <si>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</si>
  <si>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</si>
  <si>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</si>
  <si>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</si>
  <si>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</si>
  <si>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</si>
  <si>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</si>
  <si>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</si>
  <si>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</si>
  <si>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</si>
  <si>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</si>
  <si>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</si>
  <si>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</si>
  <si>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</si>
  <si>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</si>
  <si>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</si>
  <si>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</si>
  <si>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</si>
  <si>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</si>
  <si>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</si>
  <si>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</si>
  <si>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</si>
  <si>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</si>
  <si>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</si>
  <si>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</si>
  <si>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</si>
  <si>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</si>
  <si>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</si>
  <si>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</si>
  <si>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</si>
  <si>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</si>
  <si>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</si>
  <si>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</si>
  <si>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</si>
  <si>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</si>
  <si>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</si>
  <si>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</si>
  <si>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</si>
  <si>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</si>
  <si>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</si>
  <si>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</si>
  <si>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</si>
  <si>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</si>
  <si>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</si>
  <si>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</si>
  <si>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</si>
  <si>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</si>
  <si>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</si>
  <si>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</si>
  <si>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</si>
  <si>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</si>
  <si>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</si>
  <si>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</si>
  <si>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</si>
  <si>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</si>
  <si>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</si>
  <si>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</si>
  <si>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</si>
  <si>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</si>
  <si>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</si>
  <si>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</si>
  <si>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</si>
  <si>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</si>
  <si>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</si>
  <si>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</si>
  <si>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</si>
  <si>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</si>
  <si>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</si>
  <si>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</si>
  <si>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</si>
  <si>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</si>
  <si>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</si>
  <si>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</si>
  <si>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</si>
  <si>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</si>
  <si>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</si>
  <si>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</si>
  <si>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</si>
  <si>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</si>
  <si>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</si>
  <si>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</si>
  <si>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</si>
  <si>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</si>
  <si>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</si>
  <si>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</si>
  <si>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</si>
  <si>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</si>
  <si>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</si>
  <si>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</si>
  <si>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</si>
  <si>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</si>
  <si>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</si>
  <si>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</si>
  <si>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</si>
  <si>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</si>
  <si>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</si>
  <si>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</si>
  <si>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</si>
  <si>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</si>
  <si>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</si>
  <si>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</si>
  <si>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</si>
  <si>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</si>
  <si>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</si>
  <si>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</si>
  <si>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</si>
  <si>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</si>
  <si>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</si>
  <si>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</si>
  <si>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</si>
  <si>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</si>
  <si>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</si>
  <si>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</si>
  <si>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</si>
  <si>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</si>
  <si>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</si>
  <si>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</si>
  <si>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</si>
  <si>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</si>
  <si>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</si>
  <si>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</si>
  <si>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</si>
  <si>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</si>
  <si>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</si>
  <si>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</si>
  <si>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</si>
  <si>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</si>
  <si>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</si>
  <si>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</si>
  <si>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</si>
  <si>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</si>
  <si>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</si>
  <si>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</si>
  <si>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</si>
  <si>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</si>
  <si>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</si>
  <si>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</si>
  <si>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</si>
  <si>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</si>
  <si>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</si>
  <si>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</si>
  <si>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</si>
  <si>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</si>
  <si>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</si>
  <si>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</si>
  <si>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</si>
  <si>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</si>
  <si>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</si>
  <si>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</si>
  <si>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</si>
  <si>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</si>
  <si>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</si>
  <si>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</si>
  <si>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</si>
  <si>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</si>
  <si>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</si>
  <si>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</si>
  <si>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</si>
  <si>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</si>
  <si>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</si>
  <si>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</si>
  <si>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</si>
  <si>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</si>
  <si>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</si>
  <si>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</si>
  <si>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</si>
  <si>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</si>
  <si>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</si>
  <si>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</si>
  <si>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</si>
  <si>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</si>
  <si>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</si>
  <si>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</si>
  <si>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</si>
  <si>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</si>
  <si>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</si>
  <si>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</si>
  <si>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</si>
  <si>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</si>
  <si>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</si>
  <si>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</si>
  <si>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</si>
  <si>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</si>
  <si>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</si>
  <si>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</si>
  <si>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</si>
  <si>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</si>
  <si>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</si>
  <si>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</si>
  <si>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</si>
  <si>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</si>
  <si>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</si>
  <si>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</si>
  <si>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</si>
  <si>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</si>
  <si>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</si>
  <si>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</si>
  <si>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</si>
  <si>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</si>
  <si>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</si>
  <si>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</si>
  <si>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</si>
  <si>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</si>
  <si>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</si>
  <si>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</si>
  <si>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</si>
  <si>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</si>
  <si>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</si>
  <si>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</si>
  <si>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</si>
  <si>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ADMINISTRACIÓN E IMPARTICIÓN DE LOS SERVICIOS EDUCATIVOS EXISTENTES DE LA UTNG.</t>
  </si>
  <si>
    <t>HERRAMIENTAS Y MAQUINAS-HERRAMIENTA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</si>
  <si>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</si>
  <si>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</si>
  <si>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</si>
  <si>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</si>
  <si>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</si>
  <si>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</si>
  <si>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</si>
  <si>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</si>
  <si>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</si>
  <si>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</si>
  <si>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</si>
  <si>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</si>
  <si>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</si>
  <si>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</si>
  <si>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</si>
  <si>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</si>
  <si>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</si>
  <si>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</si>
  <si>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</si>
  <si>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</si>
  <si>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</si>
  <si>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</si>
  <si>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</si>
  <si>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</si>
  <si>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</si>
  <si>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</si>
  <si>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</si>
  <si>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</si>
  <si>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</si>
  <si>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</si>
  <si>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</si>
  <si>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</si>
  <si>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</si>
  <si>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</si>
  <si>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ADMINISTRACIÓN DE LOS RECURSOS HUMANOS, MATERIALES, FINANCIEROS Y DE SERVICIOS DE LA UTNG.</t>
  </si>
  <si>
    <t>M007</t>
  </si>
  <si>
    <t>O009</t>
  </si>
  <si>
    <t>OPERACIÓN DEL ÓRGANO INTERNO DE CONTROL DE LA UNIVERSIDAD TECNOLÓGICA DEL NORTE DE GUANAJUATO.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</si>
  <si>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</si>
  <si>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</si>
  <si>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</si>
  <si>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</si>
  <si>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</si>
  <si>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</si>
  <si>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</si>
  <si>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</si>
  <si>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</si>
  <si>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</si>
  <si>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</si>
  <si>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</si>
  <si>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</si>
  <si>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</si>
  <si>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</si>
  <si>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</si>
  <si>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</si>
  <si>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</si>
  <si>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</si>
  <si>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</si>
  <si>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</si>
  <si>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</si>
  <si>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</si>
  <si>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</si>
  <si>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</si>
  <si>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</si>
  <si>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</si>
  <si>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</si>
  <si>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</si>
  <si>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</si>
  <si>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</si>
  <si>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</si>
  <si>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</si>
  <si>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</si>
  <si>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</si>
  <si>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</si>
  <si>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</si>
  <si>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</si>
  <si>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</si>
  <si>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</si>
  <si>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</si>
  <si>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</si>
  <si>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</si>
  <si>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</si>
  <si>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</si>
  <si>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</si>
  <si>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</si>
  <si>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</si>
  <si>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</si>
  <si>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</si>
  <si>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</si>
  <si>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</si>
  <si>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</si>
  <si>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</si>
  <si>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Encargado de la Secretaría de Administración y Finanzas de la Universidad Tecnológica del Norte de Guanajuato</t>
  </si>
  <si>
    <t>|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</si>
  <si>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</si>
  <si>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</si>
  <si>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</si>
  <si>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</si>
  <si>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</si>
  <si>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</si>
  <si>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</si>
  <si>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</si>
  <si>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</si>
  <si>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</si>
  <si>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</si>
  <si>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</si>
  <si>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MUEBLES DE OFICINA Y ESTANTERIA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</si>
  <si>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</si>
  <si>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</si>
  <si>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E017PB03982500</t>
  </si>
  <si>
    <t>E017PB03982600</t>
  </si>
  <si>
    <t>EQUIPO DE COMPUTO Y DE TECNOLOGIAS DE LA INFORMACI</t>
  </si>
  <si>
    <t>E017PB04052500</t>
  </si>
  <si>
    <t>SISTEMAS DE AIRE ACONDICIONADO, CALEFACCION Y DE R</t>
  </si>
  <si>
    <t>E017PB04052600</t>
  </si>
  <si>
    <t>OTROS EQUIPOS</t>
  </si>
  <si>
    <t>M006GB10382600</t>
  </si>
  <si>
    <t>OTROS MOBILIARIOS Y EQUIPOS DE ADMINISTRACION</t>
  </si>
  <si>
    <t>P005PA04042500</t>
  </si>
  <si>
    <t>M005GA20062600</t>
  </si>
  <si>
    <t>M007GC21112600</t>
  </si>
  <si>
    <t>O009GD12632600</t>
  </si>
  <si>
    <t>P005PA04002600</t>
  </si>
  <si>
    <t>P005PA04032600</t>
  </si>
  <si>
    <t>E057PB03992600</t>
  </si>
  <si>
    <t>E038PB04012600</t>
  </si>
  <si>
    <t>E057PB04062600</t>
  </si>
  <si>
    <t>E038PB04072600</t>
  </si>
  <si>
    <t>E038PB04092600</t>
  </si>
  <si>
    <t>E038PB04102600</t>
  </si>
  <si>
    <t>E038PB28512600</t>
  </si>
  <si>
    <t>S016PB29142600</t>
  </si>
  <si>
    <t xml:space="preserve">Universidad Tecnológica del Norte de Guanajuato
Estado Analítico de Ingresos
Del 01 Enero al 31 de Marzo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</si>
  <si>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Marzo de 2026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</si>
  <si>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Tecnológica del Norte de Guanajuato
Estado Analítico del Ejercicio del Presupuesto de Egresos
Clasificación Económica (por Tipo de Gasto)
Del 01 de Enero al 31 de Marzo de 2026</t>
  </si>
  <si>
    <t>Universidad Tecnológica del Norte de Guanajuato
Estado Analítico del Ejercicio del Presupuesto de Egresos
Clasificación Administrativa
Del 01 de Enero al 31 de Marzo de 2026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</si>
  <si>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Marzo de 2026</t>
    </r>
  </si>
  <si>
    <t>Universidad Tecnológica del Norte de Guanajuato
Estado Analítico del Ejercicio del Presupuesto de Egresos
Clasificación Funcional (Finalidad y Función)
Del 01 de Enero al 31 de Marzo de 2026</t>
  </si>
  <si>
    <t xml:space="preserve"> Universidad Tecnológica del Norte de Guanajuato
Endeudamiento Neto
Del 01 de Enero al 31 de Marzo de 2026                                                                                                                            </t>
  </si>
  <si>
    <t xml:space="preserve">Universidad Tecnológica del Norte de Guanajuato
Intereses de la Deuda
Del 01 de Enero al 31 de Marzo de 2026                                                                                                                     </t>
  </si>
  <si>
    <t>UNIVERSIDAD TECNOLOGICA DEL NORTE DE GUANAJUATO
Flujo de Fondos
Del 1 de Enero al 31 de Marzo de 2026</t>
  </si>
  <si>
    <t>UNIVERSIDAD TECNOLOGICA DEL NORTE DE GUANAJUATO
Gasto por Categoría Programática
Del 1 de Enero al 31 de Marzo de 2026</t>
  </si>
  <si>
    <t>UNIVERSIDAD TECNOLOGICA DEL NORTE DE GUANAJUATO
Programas y Proyectos de Inversión
Del 1 de Enero al 31 de Marzo de 2026</t>
  </si>
  <si>
    <t>Universidad Tecnlógica del Norte de Guanajuato
Indicadores de Resultados
Del 1 de Enero al 31 de Marzo 2026</t>
  </si>
  <si>
    <t>UNIVERSIDAD TECNOLOGICA DEL NORTE DE GUANAJUATO
Estado Analítico del Ejercicio del Presupuesto de Egresos
Clasificación por Objeto del Gasto (Capítulo y Concepto)
Del 1 de Enero al 31 de Marzo de 2026</t>
  </si>
  <si>
    <t>MUEBLES, EXCEPTO DE OFICINA Y ESTANTERIA</t>
  </si>
  <si>
    <t>EQUIPOS DE GENERACION ELECTRICA, APARATOS Y ACCESO</t>
  </si>
  <si>
    <t>EQUIPO Y APARATOS AUDIOVISUALES</t>
  </si>
  <si>
    <t>CAMARAS FOTOGRAFICAS Y DE VIDEO</t>
  </si>
  <si>
    <t>P005PA04042600</t>
  </si>
  <si>
    <t>E005PB04022600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</si>
</sst>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  <numFmt numFmtId="170" formatCode="_-&quot;$&quot;* #,##0.00_-;\-&quot;$&quot;* #,##0.00_-;_-&quot;$&quot;* &quot;-&quot;??_-;_-@_-"/>
    <numFmt numFmtId="171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494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4" fontId="5" fillId="0" borderId="15" xfId="0" applyNumberFormat="1" applyFont="1" applyFill="1" applyBorder="1" applyAlignment="1">
      <alignment vertical="center" wrapText="1"/>
    </xf>
    <xf numFmtId="0" fontId="5" fillId="0" borderId="14" xfId="0" quotePrefix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0" fontId="5" fillId="0" borderId="11" xfId="0" applyFont="1" applyFill="1" applyBorder="1"/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2" fillId="0" borderId="0" xfId="0" applyNumberFormat="1" applyFont="1" applyBorder="1"/>
    <xf numFmtId="4" fontId="4" fillId="0" borderId="12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3" fillId="3" borderId="23" xfId="22" applyFill="1" applyBorder="1" applyAlignment="1" applyProtection="1">
      <alignment horizontal="left"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9" xfId="0" applyNumberFormat="1" applyFont="1" applyFill="1" applyBorder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167" fontId="2" fillId="0" borderId="0" xfId="0" applyNumberFormat="1" applyFont="1" applyBorder="1"/>
    <xf numFmtId="167" fontId="3" fillId="0" borderId="15" xfId="0" applyNumberFormat="1" applyFont="1" applyBorder="1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9" fontId="18" fillId="3" borderId="29" xfId="64" applyFont="1" applyFill="1" applyBorder="1" applyAlignment="1" applyProtection="1">
      <alignment horizontal="center" vertical="top" wrapText="1"/>
    </xf>
    <xf numFmtId="171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0" fontId="17" fillId="6" borderId="0" xfId="0" applyFont="1" applyFill="1" applyBorder="1" applyAlignment="1" applyProtection="1">
      <alignment horizontal="center" vertical="top" wrapText="1"/>
    </xf>
    <xf numFmtId="171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170" fontId="17" fillId="0" borderId="0" xfId="492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170" fontId="18" fillId="0" borderId="0" xfId="492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</cellXfs>
  <cellStyles count="493">
    <cellStyle name="=C:\WINNT\SYSTEM32\COMMAND.COM" xfId="23" xr:uid="{00000000-0005-0000-0000-000000000000}"/>
    <cellStyle name="Euro" xfId="24" xr:uid="{00000000-0005-0000-0000-000001000000}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3" xr:uid="{00000000-0005-0000-0000-000003000000}"/>
    <cellStyle name="Millares 2 2 25" xfId="488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2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4" xr:uid="{00000000-0005-0000-0000-000004000000}"/>
    <cellStyle name="Millares 2 3 25" xfId="489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5" xr:uid="{00000000-0005-0000-0000-000005000000}"/>
    <cellStyle name="Millares 3 25" xfId="490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1" xr:uid="{00000000-0005-0000-0000-00000E020000}"/>
    <cellStyle name="Moneda 12" xfId="492" xr:uid="{00000000-0005-0000-0000-00001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6" xr:uid="{00000000-0005-0000-0000-000006000000}"/>
    <cellStyle name="Moneda 2 25" xfId="491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5"/>
  <sheetViews>
    <sheetView showGridLines="0" tabSelected="1" topLeftCell="A10" zoomScale="115" zoomScaleNormal="115" workbookViewId="0">
      <selection activeCell="K24" sqref="K24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276" t="s">
        <v>409</v>
      </c>
      <c r="B1" s="277"/>
      <c r="C1" s="277"/>
      <c r="D1" s="277"/>
      <c r="E1" s="277"/>
      <c r="F1" s="277"/>
      <c r="G1" s="278"/>
    </row>
    <row r="2" spans="1:8" s="3" customFormat="1" x14ac:dyDescent="0.25">
      <c r="A2" s="2"/>
      <c r="B2" s="279" t="s">
        <v>0</v>
      </c>
      <c r="C2" s="280"/>
      <c r="D2" s="280"/>
      <c r="E2" s="280"/>
      <c r="F2" s="281"/>
      <c r="G2" s="282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283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52">
        <v>16296093</v>
      </c>
      <c r="C11" s="404">
        <v>8994791.6699999999</v>
      </c>
      <c r="D11" s="144">
        <f>B11+C11</f>
        <v>25290884.670000002</v>
      </c>
      <c r="E11" s="406">
        <v>2564217.6800000002</v>
      </c>
      <c r="F11" s="406">
        <v>2564217.6800000002</v>
      </c>
      <c r="G11" s="137">
        <f>F11-B11</f>
        <v>-13731875.32</v>
      </c>
    </row>
    <row r="12" spans="1:8" ht="22.5" x14ac:dyDescent="0.25">
      <c r="A12" s="12" t="s">
        <v>21</v>
      </c>
      <c r="B12" s="252">
        <v>51018101</v>
      </c>
      <c r="C12" s="404">
        <v>0</v>
      </c>
      <c r="D12" s="145">
        <f t="shared" ref="D12:D13" si="0">B12+C12</f>
        <v>51018101</v>
      </c>
      <c r="E12" s="406">
        <v>20007240</v>
      </c>
      <c r="F12" s="406">
        <v>20007240</v>
      </c>
      <c r="G12" s="145">
        <f t="shared" ref="G12:G13" si="1">F12-B12</f>
        <v>-31010861</v>
      </c>
    </row>
    <row r="13" spans="1:8" ht="22.5" x14ac:dyDescent="0.25">
      <c r="A13" s="12" t="s">
        <v>22</v>
      </c>
      <c r="B13" s="252">
        <v>53563662.259999998</v>
      </c>
      <c r="C13" s="404">
        <v>200000</v>
      </c>
      <c r="D13" s="145">
        <f t="shared" si="0"/>
        <v>53763662.259999998</v>
      </c>
      <c r="E13" s="406">
        <v>22525926.25</v>
      </c>
      <c r="F13" s="406">
        <v>22317031.780000001</v>
      </c>
      <c r="G13" s="145">
        <f t="shared" si="1"/>
        <v>-31246630.479999997</v>
      </c>
    </row>
    <row r="14" spans="1:8" x14ac:dyDescent="0.25">
      <c r="A14" s="12" t="s">
        <v>23</v>
      </c>
      <c r="B14" s="215">
        <v>0</v>
      </c>
      <c r="C14" s="215">
        <v>0</v>
      </c>
      <c r="D14" s="127">
        <v>0</v>
      </c>
      <c r="E14" s="216">
        <v>0</v>
      </c>
      <c r="F14" s="216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120877856.25999999</v>
      </c>
      <c r="C16" s="19">
        <f t="shared" ref="C16:G16" si="2">SUM(C5:C15)</f>
        <v>9194791.6699999999</v>
      </c>
      <c r="D16" s="19">
        <f t="shared" si="2"/>
        <v>130072647.93000001</v>
      </c>
      <c r="E16" s="19">
        <f t="shared" si="2"/>
        <v>45097383.93</v>
      </c>
      <c r="F16" s="19">
        <f t="shared" si="2"/>
        <v>44888489.460000001</v>
      </c>
      <c r="G16" s="19">
        <f t="shared" si="2"/>
        <v>-75989366.799999997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139"/>
    </row>
    <row r="18" spans="1:7" ht="10.5" customHeight="1" x14ac:dyDescent="0.25">
      <c r="A18" s="26"/>
      <c r="B18" s="279" t="s">
        <v>0</v>
      </c>
      <c r="C18" s="280"/>
      <c r="D18" s="280"/>
      <c r="E18" s="280"/>
      <c r="F18" s="281"/>
      <c r="G18" s="282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283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69859755.25999999</v>
      </c>
      <c r="C31" s="34">
        <f t="shared" ref="C31:G31" si="4">SUM(C32:C35)</f>
        <v>9194791.6699999999</v>
      </c>
      <c r="D31" s="34">
        <f t="shared" si="4"/>
        <v>79054546.930000007</v>
      </c>
      <c r="E31" s="34">
        <f t="shared" si="4"/>
        <v>25090143.93</v>
      </c>
      <c r="F31" s="34">
        <f t="shared" si="4"/>
        <v>24881249.460000001</v>
      </c>
      <c r="G31" s="34">
        <f t="shared" si="4"/>
        <v>-44978505.799999997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54">
        <v>16296093</v>
      </c>
      <c r="C34" s="407">
        <v>8994791.6699999999</v>
      </c>
      <c r="D34" s="138">
        <f>B34+C34</f>
        <v>25290884.670000002</v>
      </c>
      <c r="E34" s="408">
        <v>2564217.6800000002</v>
      </c>
      <c r="F34" s="408">
        <v>2564217.6800000002</v>
      </c>
      <c r="G34" s="138">
        <f>F34-B34</f>
        <v>-13731875.32</v>
      </c>
    </row>
    <row r="35" spans="1:7" ht="22.5" x14ac:dyDescent="0.25">
      <c r="A35" s="31" t="s">
        <v>22</v>
      </c>
      <c r="B35" s="254">
        <v>53563662.259999998</v>
      </c>
      <c r="C35" s="407">
        <v>200000</v>
      </c>
      <c r="D35" s="146">
        <f>B35+C35</f>
        <v>53763662.259999998</v>
      </c>
      <c r="E35" s="408">
        <v>22525926.25</v>
      </c>
      <c r="F35" s="408">
        <v>22317031.780000001</v>
      </c>
      <c r="G35" s="147">
        <f>F35-B35</f>
        <v>-31246630.479999997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69859755.25999999</v>
      </c>
      <c r="C40" s="19">
        <f t="shared" ref="C40:G40" si="5">C21+C31</f>
        <v>9194791.6699999999</v>
      </c>
      <c r="D40" s="19">
        <f t="shared" si="5"/>
        <v>79054546.930000007</v>
      </c>
      <c r="E40" s="19">
        <f t="shared" si="5"/>
        <v>25090143.93</v>
      </c>
      <c r="F40" s="19">
        <f t="shared" si="5"/>
        <v>24881249.460000001</v>
      </c>
      <c r="G40" s="19">
        <f t="shared" si="5"/>
        <v>-44978505.799999997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284" t="s">
        <v>40</v>
      </c>
      <c r="F53" s="284"/>
      <c r="G53" s="284"/>
    </row>
    <row r="54" spans="1:7" ht="22.5" customHeight="1" x14ac:dyDescent="0.25">
      <c r="A54" s="44" t="s">
        <v>384</v>
      </c>
      <c r="E54" s="275" t="s">
        <v>369</v>
      </c>
      <c r="F54" s="275"/>
      <c r="G54" s="275"/>
    </row>
    <row r="55" spans="1:7" x14ac:dyDescent="0.25">
      <c r="E55" s="275"/>
      <c r="F55" s="275"/>
      <c r="G55" s="275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E28" sqref="E28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287" t="s">
        <v>410</v>
      </c>
      <c r="C1" s="288"/>
      <c r="D1" s="288"/>
      <c r="E1" s="288"/>
      <c r="F1" s="288"/>
      <c r="G1" s="288"/>
      <c r="H1" s="288"/>
      <c r="I1" s="289"/>
    </row>
    <row r="2" spans="2:9" x14ac:dyDescent="0.25">
      <c r="B2" s="290" t="s">
        <v>41</v>
      </c>
      <c r="C2" s="291"/>
      <c r="D2" s="296" t="s">
        <v>0</v>
      </c>
      <c r="E2" s="296"/>
      <c r="F2" s="296"/>
      <c r="G2" s="296"/>
      <c r="H2" s="296"/>
      <c r="I2" s="297" t="s">
        <v>1</v>
      </c>
    </row>
    <row r="3" spans="2:9" ht="22.5" x14ac:dyDescent="0.25">
      <c r="B3" s="292"/>
      <c r="C3" s="293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298"/>
    </row>
    <row r="4" spans="2:9" x14ac:dyDescent="0.25">
      <c r="B4" s="294"/>
      <c r="C4" s="295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299" t="s">
        <v>42</v>
      </c>
      <c r="C5" s="300"/>
      <c r="D5" s="51"/>
      <c r="E5" s="51"/>
      <c r="F5" s="51"/>
      <c r="G5" s="51"/>
      <c r="H5" s="51"/>
      <c r="I5" s="51"/>
    </row>
    <row r="6" spans="2:9" x14ac:dyDescent="0.25">
      <c r="B6" s="301"/>
      <c r="C6" s="302"/>
      <c r="D6" s="52"/>
      <c r="E6" s="52"/>
      <c r="F6" s="52"/>
      <c r="G6" s="52"/>
      <c r="H6" s="52"/>
      <c r="I6" s="52"/>
    </row>
    <row r="7" spans="2:9" x14ac:dyDescent="0.25">
      <c r="B7" s="301"/>
      <c r="C7" s="302"/>
      <c r="D7" s="52"/>
      <c r="E7" s="52"/>
      <c r="F7" s="52"/>
      <c r="G7" s="52"/>
      <c r="H7" s="52"/>
      <c r="I7" s="52"/>
    </row>
    <row r="8" spans="2:9" x14ac:dyDescent="0.25">
      <c r="B8" s="301"/>
      <c r="C8" s="302"/>
      <c r="D8" s="52"/>
      <c r="E8" s="52"/>
      <c r="F8" s="52"/>
      <c r="G8" s="52"/>
      <c r="H8" s="52"/>
      <c r="I8" s="52"/>
    </row>
    <row r="9" spans="2:9" x14ac:dyDescent="0.25">
      <c r="B9" s="301"/>
      <c r="C9" s="302"/>
      <c r="D9" s="52"/>
      <c r="E9" s="52"/>
      <c r="F9" s="52"/>
      <c r="G9" s="52"/>
      <c r="H9" s="52"/>
      <c r="I9" s="52"/>
    </row>
    <row r="10" spans="2:9" x14ac:dyDescent="0.25">
      <c r="B10" s="301"/>
      <c r="C10" s="302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303" t="s">
        <v>43</v>
      </c>
      <c r="C12" s="304"/>
      <c r="D12" s="255">
        <v>51018101</v>
      </c>
      <c r="E12" s="217">
        <v>0</v>
      </c>
      <c r="F12" s="209">
        <f>D12+E12</f>
        <v>51018101</v>
      </c>
      <c r="G12" s="406">
        <v>20007240</v>
      </c>
      <c r="H12" s="406">
        <v>20007240</v>
      </c>
      <c r="I12" s="137">
        <f>H12-D12</f>
        <v>-31010861</v>
      </c>
    </row>
    <row r="13" spans="2:9" x14ac:dyDescent="0.25">
      <c r="B13" s="303"/>
      <c r="C13" s="304"/>
      <c r="D13" s="52"/>
      <c r="E13" s="52"/>
      <c r="F13" s="52"/>
      <c r="G13" s="52"/>
      <c r="H13" s="52"/>
      <c r="I13" s="52"/>
    </row>
    <row r="14" spans="2:9" x14ac:dyDescent="0.25">
      <c r="B14" s="303"/>
      <c r="C14" s="304"/>
      <c r="D14" s="52"/>
      <c r="E14" s="52"/>
      <c r="F14" s="52"/>
      <c r="G14" s="52"/>
      <c r="H14" s="52"/>
      <c r="I14" s="52"/>
    </row>
    <row r="15" spans="2:9" x14ac:dyDescent="0.25">
      <c r="B15" s="303"/>
      <c r="C15" s="304"/>
      <c r="D15" s="52"/>
      <c r="E15" s="52"/>
      <c r="F15" s="52"/>
      <c r="G15" s="52"/>
      <c r="H15" s="52"/>
      <c r="I15" s="52"/>
    </row>
    <row r="16" spans="2:9" x14ac:dyDescent="0.25">
      <c r="B16" s="303"/>
      <c r="C16" s="304"/>
      <c r="D16" s="52"/>
      <c r="E16" s="52"/>
      <c r="F16" s="52"/>
      <c r="G16" s="52"/>
      <c r="H16" s="52"/>
      <c r="I16" s="52"/>
    </row>
    <row r="17" spans="2:9" x14ac:dyDescent="0.25">
      <c r="B17" s="303"/>
      <c r="C17" s="304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0</v>
      </c>
      <c r="F21" s="61">
        <f t="shared" si="0"/>
        <v>51018101</v>
      </c>
      <c r="G21" s="61">
        <f t="shared" si="0"/>
        <v>20007240</v>
      </c>
      <c r="H21" s="61">
        <f t="shared" si="0"/>
        <v>20007240</v>
      </c>
      <c r="I21" s="19">
        <f t="shared" si="0"/>
        <v>-31010861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-31010861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285"/>
      <c r="D29" s="285"/>
      <c r="E29" s="56"/>
      <c r="F29" s="286"/>
      <c r="G29" s="286"/>
      <c r="H29" s="286"/>
      <c r="I29" s="56"/>
    </row>
    <row r="30" spans="2:9" x14ac:dyDescent="0.25">
      <c r="B30" s="56"/>
      <c r="C30" s="44" t="s">
        <v>39</v>
      </c>
      <c r="D30" s="44"/>
      <c r="E30" s="56"/>
      <c r="F30" s="68"/>
      <c r="G30" s="284" t="s">
        <v>40</v>
      </c>
      <c r="H30" s="284"/>
      <c r="I30" s="284"/>
    </row>
    <row r="31" spans="2:9" ht="15" customHeight="1" x14ac:dyDescent="0.25">
      <c r="B31" s="56"/>
      <c r="C31" s="44" t="s">
        <v>385</v>
      </c>
      <c r="D31" s="44"/>
      <c r="E31" s="68"/>
      <c r="F31" s="68"/>
      <c r="G31" s="275" t="s">
        <v>369</v>
      </c>
      <c r="H31" s="275"/>
      <c r="I31" s="275"/>
    </row>
    <row r="32" spans="2:9" x14ac:dyDescent="0.25">
      <c r="G32" s="275"/>
      <c r="H32" s="275"/>
      <c r="I32" s="275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7672-32C8-40D1-8D2F-FEA24087FAA0}">
  <sheetPr>
    <pageSetUpPr fitToPage="1"/>
  </sheetPr>
  <dimension ref="A1:H87"/>
  <sheetViews>
    <sheetView topLeftCell="A64" workbookViewId="0">
      <selection activeCell="C91" sqref="C91"/>
    </sheetView>
  </sheetViews>
  <sheetFormatPr baseColWidth="10" defaultRowHeight="15" x14ac:dyDescent="0.25"/>
  <cols>
    <col min="1" max="1" width="1.140625" customWidth="1"/>
    <col min="2" max="2" width="53.85546875" customWidth="1"/>
    <col min="3" max="8" width="17.7109375" customWidth="1"/>
  </cols>
  <sheetData>
    <row r="1" spans="1:8" ht="54" customHeight="1" x14ac:dyDescent="0.25">
      <c r="A1" s="306" t="s">
        <v>421</v>
      </c>
      <c r="B1" s="307"/>
      <c r="C1" s="307"/>
      <c r="D1" s="307"/>
      <c r="E1" s="307"/>
      <c r="F1" s="307"/>
      <c r="G1" s="307"/>
      <c r="H1" s="308"/>
    </row>
    <row r="2" spans="1:8" x14ac:dyDescent="0.25">
      <c r="A2" s="311" t="s">
        <v>47</v>
      </c>
      <c r="B2" s="312"/>
      <c r="C2" s="306" t="s">
        <v>45</v>
      </c>
      <c r="D2" s="307"/>
      <c r="E2" s="307"/>
      <c r="F2" s="307"/>
      <c r="G2" s="308"/>
      <c r="H2" s="309" t="s">
        <v>46</v>
      </c>
    </row>
    <row r="3" spans="1:8" ht="45" x14ac:dyDescent="0.25">
      <c r="A3" s="313"/>
      <c r="B3" s="314"/>
      <c r="C3" s="411" t="s">
        <v>48</v>
      </c>
      <c r="D3" s="411" t="s">
        <v>49</v>
      </c>
      <c r="E3" s="411" t="s">
        <v>5</v>
      </c>
      <c r="F3" s="411" t="s">
        <v>6</v>
      </c>
      <c r="G3" s="411" t="s">
        <v>50</v>
      </c>
      <c r="H3" s="310"/>
    </row>
    <row r="4" spans="1:8" x14ac:dyDescent="0.25">
      <c r="A4" s="315"/>
      <c r="B4" s="316"/>
      <c r="C4" s="412">
        <v>1</v>
      </c>
      <c r="D4" s="412">
        <v>2</v>
      </c>
      <c r="E4" s="412" t="s">
        <v>51</v>
      </c>
      <c r="F4" s="412">
        <v>4</v>
      </c>
      <c r="G4" s="412">
        <v>5</v>
      </c>
      <c r="H4" s="412" t="s">
        <v>52</v>
      </c>
    </row>
    <row r="5" spans="1:8" x14ac:dyDescent="0.25">
      <c r="A5" s="417" t="s">
        <v>53</v>
      </c>
      <c r="B5" s="409"/>
      <c r="C5" s="420">
        <v>94557871.379999995</v>
      </c>
      <c r="D5" s="420">
        <v>0</v>
      </c>
      <c r="E5" s="420">
        <v>94557871.379999995</v>
      </c>
      <c r="F5" s="420">
        <v>20939348.84</v>
      </c>
      <c r="G5" s="420">
        <v>20939348.84</v>
      </c>
      <c r="H5" s="420">
        <v>73618522.539999992</v>
      </c>
    </row>
    <row r="6" spans="1:8" x14ac:dyDescent="0.25">
      <c r="A6" s="416">
        <v>1100</v>
      </c>
      <c r="B6" s="413" t="s">
        <v>54</v>
      </c>
      <c r="C6" s="415">
        <v>27520389.379999999</v>
      </c>
      <c r="D6" s="415">
        <v>17460170.460000001</v>
      </c>
      <c r="E6" s="415">
        <v>44980559.840000004</v>
      </c>
      <c r="F6" s="415">
        <v>9585478.3900000006</v>
      </c>
      <c r="G6" s="415">
        <v>9585478.3900000006</v>
      </c>
      <c r="H6" s="415">
        <v>35395081.450000003</v>
      </c>
    </row>
    <row r="7" spans="1:8" x14ac:dyDescent="0.25">
      <c r="A7" s="416">
        <v>1200</v>
      </c>
      <c r="B7" s="413" t="s">
        <v>55</v>
      </c>
      <c r="C7" s="415">
        <v>8563404.75</v>
      </c>
      <c r="D7" s="415">
        <v>0</v>
      </c>
      <c r="E7" s="415">
        <v>8563404.75</v>
      </c>
      <c r="F7" s="415">
        <v>2230102.16</v>
      </c>
      <c r="G7" s="415">
        <v>2230102.16</v>
      </c>
      <c r="H7" s="415">
        <v>6333302.5899999999</v>
      </c>
    </row>
    <row r="8" spans="1:8" x14ac:dyDescent="0.25">
      <c r="A8" s="416">
        <v>1300</v>
      </c>
      <c r="B8" s="413" t="s">
        <v>56</v>
      </c>
      <c r="C8" s="415">
        <v>10402376.74</v>
      </c>
      <c r="D8" s="415">
        <v>0</v>
      </c>
      <c r="E8" s="415">
        <v>10402376.74</v>
      </c>
      <c r="F8" s="415">
        <v>148147.82</v>
      </c>
      <c r="G8" s="415">
        <v>148147.82</v>
      </c>
      <c r="H8" s="415">
        <v>10254228.92</v>
      </c>
    </row>
    <row r="9" spans="1:8" x14ac:dyDescent="0.25">
      <c r="A9" s="416">
        <v>1400</v>
      </c>
      <c r="B9" s="413" t="s">
        <v>57</v>
      </c>
      <c r="C9" s="415">
        <v>17775848.440000001</v>
      </c>
      <c r="D9" s="415">
        <v>0</v>
      </c>
      <c r="E9" s="415">
        <v>17775848.440000001</v>
      </c>
      <c r="F9" s="415">
        <v>4848055.1900000004</v>
      </c>
      <c r="G9" s="415">
        <v>4848055.1900000004</v>
      </c>
      <c r="H9" s="415">
        <v>12927793.25</v>
      </c>
    </row>
    <row r="10" spans="1:8" x14ac:dyDescent="0.25">
      <c r="A10" s="416">
        <v>1500</v>
      </c>
      <c r="B10" s="413" t="s">
        <v>58</v>
      </c>
      <c r="C10" s="415">
        <v>29455852.07</v>
      </c>
      <c r="D10" s="415">
        <v>-17460170.460000001</v>
      </c>
      <c r="E10" s="415">
        <v>11995681.609999999</v>
      </c>
      <c r="F10" s="415">
        <v>3350561.58</v>
      </c>
      <c r="G10" s="415">
        <v>3350561.58</v>
      </c>
      <c r="H10" s="415">
        <v>8645120.0299999993</v>
      </c>
    </row>
    <row r="11" spans="1:8" x14ac:dyDescent="0.25">
      <c r="A11" s="416">
        <v>1600</v>
      </c>
      <c r="B11" s="413" t="s">
        <v>59</v>
      </c>
      <c r="C11" s="415">
        <v>0</v>
      </c>
      <c r="D11" s="415">
        <v>0</v>
      </c>
      <c r="E11" s="415">
        <v>0</v>
      </c>
      <c r="F11" s="415">
        <v>0</v>
      </c>
      <c r="G11" s="415">
        <v>0</v>
      </c>
      <c r="H11" s="415">
        <v>0</v>
      </c>
    </row>
    <row r="12" spans="1:8" x14ac:dyDescent="0.25">
      <c r="A12" s="416">
        <v>1700</v>
      </c>
      <c r="B12" s="413" t="s">
        <v>60</v>
      </c>
      <c r="C12" s="415">
        <v>840000</v>
      </c>
      <c r="D12" s="415">
        <v>0</v>
      </c>
      <c r="E12" s="415">
        <v>840000</v>
      </c>
      <c r="F12" s="415">
        <v>777003.7</v>
      </c>
      <c r="G12" s="415">
        <v>777003.7</v>
      </c>
      <c r="H12" s="415">
        <v>62996.300000000047</v>
      </c>
    </row>
    <row r="13" spans="1:8" x14ac:dyDescent="0.25">
      <c r="A13" s="417" t="s">
        <v>249</v>
      </c>
      <c r="B13" s="409"/>
      <c r="C13" s="421">
        <v>2167925.7000000002</v>
      </c>
      <c r="D13" s="421">
        <v>524816</v>
      </c>
      <c r="E13" s="421">
        <v>2692741.7</v>
      </c>
      <c r="F13" s="421">
        <v>191531.44</v>
      </c>
      <c r="G13" s="421">
        <v>160034.64000000001</v>
      </c>
      <c r="H13" s="421">
        <v>2501210.2600000002</v>
      </c>
    </row>
    <row r="14" spans="1:8" x14ac:dyDescent="0.25">
      <c r="A14" s="416">
        <v>2100</v>
      </c>
      <c r="B14" s="413" t="s">
        <v>62</v>
      </c>
      <c r="C14" s="415">
        <v>754091.8</v>
      </c>
      <c r="D14" s="415">
        <v>63202</v>
      </c>
      <c r="E14" s="415">
        <v>817293.8</v>
      </c>
      <c r="F14" s="415">
        <v>74963.7</v>
      </c>
      <c r="G14" s="415">
        <v>43466.9</v>
      </c>
      <c r="H14" s="415">
        <v>742330.10000000009</v>
      </c>
    </row>
    <row r="15" spans="1:8" x14ac:dyDescent="0.25">
      <c r="A15" s="416">
        <v>2200</v>
      </c>
      <c r="B15" s="413" t="s">
        <v>63</v>
      </c>
      <c r="C15" s="415">
        <v>129672.7</v>
      </c>
      <c r="D15" s="415">
        <v>49453</v>
      </c>
      <c r="E15" s="415">
        <v>179125.7</v>
      </c>
      <c r="F15" s="415">
        <v>4644.95</v>
      </c>
      <c r="G15" s="415">
        <v>4644.95</v>
      </c>
      <c r="H15" s="415">
        <v>174480.75</v>
      </c>
    </row>
    <row r="16" spans="1:8" x14ac:dyDescent="0.25">
      <c r="A16" s="416">
        <v>2300</v>
      </c>
      <c r="B16" s="413" t="s">
        <v>64</v>
      </c>
      <c r="C16" s="415">
        <v>0</v>
      </c>
      <c r="D16" s="415">
        <v>0</v>
      </c>
      <c r="E16" s="415">
        <v>0</v>
      </c>
      <c r="F16" s="415">
        <v>0</v>
      </c>
      <c r="G16" s="415">
        <v>0</v>
      </c>
      <c r="H16" s="415">
        <v>0</v>
      </c>
    </row>
    <row r="17" spans="1:8" x14ac:dyDescent="0.25">
      <c r="A17" s="416">
        <v>2400</v>
      </c>
      <c r="B17" s="413" t="s">
        <v>65</v>
      </c>
      <c r="C17" s="415">
        <v>406534.1</v>
      </c>
      <c r="D17" s="415">
        <v>318728</v>
      </c>
      <c r="E17" s="415">
        <v>725262.1</v>
      </c>
      <c r="F17" s="415">
        <v>50</v>
      </c>
      <c r="G17" s="415">
        <v>50</v>
      </c>
      <c r="H17" s="415">
        <v>725212.1</v>
      </c>
    </row>
    <row r="18" spans="1:8" x14ac:dyDescent="0.25">
      <c r="A18" s="416">
        <v>2500</v>
      </c>
      <c r="B18" s="413" t="s">
        <v>66</v>
      </c>
      <c r="C18" s="415">
        <v>133209.34</v>
      </c>
      <c r="D18" s="415">
        <v>6000</v>
      </c>
      <c r="E18" s="415">
        <v>139209.34</v>
      </c>
      <c r="F18" s="415">
        <v>0</v>
      </c>
      <c r="G18" s="415">
        <v>0</v>
      </c>
      <c r="H18" s="415">
        <v>139209.34</v>
      </c>
    </row>
    <row r="19" spans="1:8" x14ac:dyDescent="0.25">
      <c r="A19" s="416">
        <v>2600</v>
      </c>
      <c r="B19" s="413" t="s">
        <v>67</v>
      </c>
      <c r="C19" s="415">
        <v>492772.54</v>
      </c>
      <c r="D19" s="415">
        <v>0</v>
      </c>
      <c r="E19" s="415">
        <v>492772.54</v>
      </c>
      <c r="F19" s="415">
        <v>111473.78</v>
      </c>
      <c r="G19" s="415">
        <v>111473.78</v>
      </c>
      <c r="H19" s="415">
        <v>381298.76</v>
      </c>
    </row>
    <row r="20" spans="1:8" x14ac:dyDescent="0.25">
      <c r="A20" s="416">
        <v>2700</v>
      </c>
      <c r="B20" s="413" t="s">
        <v>68</v>
      </c>
      <c r="C20" s="415">
        <v>70042.5</v>
      </c>
      <c r="D20" s="415">
        <v>21117</v>
      </c>
      <c r="E20" s="415">
        <v>91159.5</v>
      </c>
      <c r="F20" s="415">
        <v>0</v>
      </c>
      <c r="G20" s="415">
        <v>0</v>
      </c>
      <c r="H20" s="415">
        <v>91159.5</v>
      </c>
    </row>
    <row r="21" spans="1:8" x14ac:dyDescent="0.25">
      <c r="A21" s="416">
        <v>2800</v>
      </c>
      <c r="B21" s="413" t="s">
        <v>69</v>
      </c>
      <c r="C21" s="415">
        <v>0</v>
      </c>
      <c r="D21" s="415">
        <v>0</v>
      </c>
      <c r="E21" s="415">
        <v>0</v>
      </c>
      <c r="F21" s="415">
        <v>0</v>
      </c>
      <c r="G21" s="415">
        <v>0</v>
      </c>
      <c r="H21" s="415">
        <v>0</v>
      </c>
    </row>
    <row r="22" spans="1:8" x14ac:dyDescent="0.25">
      <c r="A22" s="416">
        <v>2900</v>
      </c>
      <c r="B22" s="413" t="s">
        <v>70</v>
      </c>
      <c r="C22" s="415">
        <v>181602.72</v>
      </c>
      <c r="D22" s="415">
        <v>66316</v>
      </c>
      <c r="E22" s="415">
        <v>247918.72</v>
      </c>
      <c r="F22" s="415">
        <v>399.01</v>
      </c>
      <c r="G22" s="415">
        <v>399.01</v>
      </c>
      <c r="H22" s="415">
        <v>247519.71</v>
      </c>
    </row>
    <row r="23" spans="1:8" x14ac:dyDescent="0.25">
      <c r="A23" s="417" t="s">
        <v>71</v>
      </c>
      <c r="B23" s="409"/>
      <c r="C23" s="421">
        <v>21993846.18</v>
      </c>
      <c r="D23" s="421">
        <v>3941738.2699999996</v>
      </c>
      <c r="E23" s="421">
        <v>25935584.449999999</v>
      </c>
      <c r="F23" s="421">
        <v>1865318.69</v>
      </c>
      <c r="G23" s="421">
        <v>1844544.65</v>
      </c>
      <c r="H23" s="421">
        <v>24070265.759999998</v>
      </c>
    </row>
    <row r="24" spans="1:8" x14ac:dyDescent="0.25">
      <c r="A24" s="416">
        <v>3100</v>
      </c>
      <c r="B24" s="413" t="s">
        <v>72</v>
      </c>
      <c r="C24" s="415">
        <v>2879651.38</v>
      </c>
      <c r="D24" s="415">
        <v>0</v>
      </c>
      <c r="E24" s="415">
        <v>2879651.38</v>
      </c>
      <c r="F24" s="415">
        <v>393187.3</v>
      </c>
      <c r="G24" s="415">
        <v>393187.3</v>
      </c>
      <c r="H24" s="415">
        <v>2486464.08</v>
      </c>
    </row>
    <row r="25" spans="1:8" x14ac:dyDescent="0.25">
      <c r="A25" s="416">
        <v>3200</v>
      </c>
      <c r="B25" s="413" t="s">
        <v>73</v>
      </c>
      <c r="C25" s="415">
        <v>868141.7</v>
      </c>
      <c r="D25" s="415">
        <v>47601</v>
      </c>
      <c r="E25" s="415">
        <v>915742.7</v>
      </c>
      <c r="F25" s="415">
        <v>59202</v>
      </c>
      <c r="G25" s="415">
        <v>59202</v>
      </c>
      <c r="H25" s="415">
        <v>856540.7</v>
      </c>
    </row>
    <row r="26" spans="1:8" x14ac:dyDescent="0.25">
      <c r="A26" s="416">
        <v>3300</v>
      </c>
      <c r="B26" s="413" t="s">
        <v>74</v>
      </c>
      <c r="C26" s="415">
        <v>7206510.1500000004</v>
      </c>
      <c r="D26" s="415">
        <v>394740.97</v>
      </c>
      <c r="E26" s="415">
        <v>7601251.1200000001</v>
      </c>
      <c r="F26" s="415">
        <v>111013.48</v>
      </c>
      <c r="G26" s="415">
        <v>111013.48</v>
      </c>
      <c r="H26" s="415">
        <v>7490237.6399999997</v>
      </c>
    </row>
    <row r="27" spans="1:8" x14ac:dyDescent="0.25">
      <c r="A27" s="416">
        <v>3400</v>
      </c>
      <c r="B27" s="413" t="s">
        <v>75</v>
      </c>
      <c r="C27" s="415">
        <v>358471</v>
      </c>
      <c r="D27" s="415">
        <v>0</v>
      </c>
      <c r="E27" s="415">
        <v>358471</v>
      </c>
      <c r="F27" s="415">
        <v>0</v>
      </c>
      <c r="G27" s="415">
        <v>0</v>
      </c>
      <c r="H27" s="415">
        <v>358471</v>
      </c>
    </row>
    <row r="28" spans="1:8" x14ac:dyDescent="0.25">
      <c r="A28" s="416">
        <v>3500</v>
      </c>
      <c r="B28" s="413" t="s">
        <v>76</v>
      </c>
      <c r="C28" s="415">
        <v>6798587.54</v>
      </c>
      <c r="D28" s="415">
        <v>2507000</v>
      </c>
      <c r="E28" s="415">
        <v>9305587.5399999991</v>
      </c>
      <c r="F28" s="415">
        <v>42296.44</v>
      </c>
      <c r="G28" s="415">
        <v>21522.400000000001</v>
      </c>
      <c r="H28" s="415">
        <v>9263291.0999999996</v>
      </c>
    </row>
    <row r="29" spans="1:8" x14ac:dyDescent="0.25">
      <c r="A29" s="416">
        <v>3600</v>
      </c>
      <c r="B29" s="413" t="s">
        <v>77</v>
      </c>
      <c r="C29" s="415">
        <v>399500</v>
      </c>
      <c r="D29" s="415">
        <v>25000</v>
      </c>
      <c r="E29" s="415">
        <v>424500</v>
      </c>
      <c r="F29" s="415">
        <v>0</v>
      </c>
      <c r="G29" s="415">
        <v>0</v>
      </c>
      <c r="H29" s="415">
        <v>424500</v>
      </c>
    </row>
    <row r="30" spans="1:8" x14ac:dyDescent="0.25">
      <c r="A30" s="416">
        <v>3700</v>
      </c>
      <c r="B30" s="413" t="s">
        <v>78</v>
      </c>
      <c r="C30" s="415">
        <v>211888.62</v>
      </c>
      <c r="D30" s="415">
        <v>81000</v>
      </c>
      <c r="E30" s="415">
        <v>292888.62</v>
      </c>
      <c r="F30" s="415">
        <v>145</v>
      </c>
      <c r="G30" s="415">
        <v>145</v>
      </c>
      <c r="H30" s="415">
        <v>292743.62</v>
      </c>
    </row>
    <row r="31" spans="1:8" x14ac:dyDescent="0.25">
      <c r="A31" s="416">
        <v>3800</v>
      </c>
      <c r="B31" s="413" t="s">
        <v>79</v>
      </c>
      <c r="C31" s="415">
        <v>506220.65</v>
      </c>
      <c r="D31" s="415">
        <v>72000</v>
      </c>
      <c r="E31" s="415">
        <v>578220.65</v>
      </c>
      <c r="F31" s="415">
        <v>19760.05</v>
      </c>
      <c r="G31" s="415">
        <v>19760.05</v>
      </c>
      <c r="H31" s="415">
        <v>558460.6</v>
      </c>
    </row>
    <row r="32" spans="1:8" x14ac:dyDescent="0.25">
      <c r="A32" s="416">
        <v>3900</v>
      </c>
      <c r="B32" s="413" t="s">
        <v>80</v>
      </c>
      <c r="C32" s="415">
        <v>2764875.14</v>
      </c>
      <c r="D32" s="415">
        <v>814396.3</v>
      </c>
      <c r="E32" s="415">
        <v>3579271.4400000004</v>
      </c>
      <c r="F32" s="415">
        <v>1239714.42</v>
      </c>
      <c r="G32" s="415">
        <v>1239714.42</v>
      </c>
      <c r="H32" s="415">
        <v>2339557.0200000005</v>
      </c>
    </row>
    <row r="33" spans="1:8" x14ac:dyDescent="0.25">
      <c r="A33" s="417" t="s">
        <v>250</v>
      </c>
      <c r="B33" s="409"/>
      <c r="C33" s="421">
        <v>1916779</v>
      </c>
      <c r="D33" s="421">
        <v>615900</v>
      </c>
      <c r="E33" s="421">
        <v>2532679</v>
      </c>
      <c r="F33" s="421">
        <v>254353.25</v>
      </c>
      <c r="G33" s="421">
        <v>254353.25</v>
      </c>
      <c r="H33" s="421">
        <v>2278325.75</v>
      </c>
    </row>
    <row r="34" spans="1:8" x14ac:dyDescent="0.25">
      <c r="A34" s="416">
        <v>4100</v>
      </c>
      <c r="B34" s="413" t="s">
        <v>82</v>
      </c>
      <c r="C34" s="415">
        <v>0</v>
      </c>
      <c r="D34" s="415">
        <v>0</v>
      </c>
      <c r="E34" s="415">
        <v>0</v>
      </c>
      <c r="F34" s="415">
        <v>0</v>
      </c>
      <c r="G34" s="415">
        <v>0</v>
      </c>
      <c r="H34" s="415">
        <v>0</v>
      </c>
    </row>
    <row r="35" spans="1:8" x14ac:dyDescent="0.25">
      <c r="A35" s="416">
        <v>4200</v>
      </c>
      <c r="B35" s="413" t="s">
        <v>83</v>
      </c>
      <c r="C35" s="415">
        <v>0</v>
      </c>
      <c r="D35" s="415">
        <v>0</v>
      </c>
      <c r="E35" s="415">
        <v>0</v>
      </c>
      <c r="F35" s="415">
        <v>0</v>
      </c>
      <c r="G35" s="415">
        <v>0</v>
      </c>
      <c r="H35" s="415">
        <v>0</v>
      </c>
    </row>
    <row r="36" spans="1:8" x14ac:dyDescent="0.25">
      <c r="A36" s="416">
        <v>4300</v>
      </c>
      <c r="B36" s="413" t="s">
        <v>84</v>
      </c>
      <c r="C36" s="415">
        <v>0</v>
      </c>
      <c r="D36" s="415">
        <v>0</v>
      </c>
      <c r="E36" s="415">
        <v>0</v>
      </c>
      <c r="F36" s="415">
        <v>0</v>
      </c>
      <c r="G36" s="415">
        <v>0</v>
      </c>
      <c r="H36" s="415">
        <v>0</v>
      </c>
    </row>
    <row r="37" spans="1:8" x14ac:dyDescent="0.25">
      <c r="A37" s="416">
        <v>4400</v>
      </c>
      <c r="B37" s="413" t="s">
        <v>85</v>
      </c>
      <c r="C37" s="415">
        <v>1916779</v>
      </c>
      <c r="D37" s="415">
        <v>615900</v>
      </c>
      <c r="E37" s="415">
        <v>2532679</v>
      </c>
      <c r="F37" s="415">
        <v>254353.25</v>
      </c>
      <c r="G37" s="415">
        <v>254353.25</v>
      </c>
      <c r="H37" s="415">
        <v>2278325.75</v>
      </c>
    </row>
    <row r="38" spans="1:8" x14ac:dyDescent="0.25">
      <c r="A38" s="416">
        <v>4500</v>
      </c>
      <c r="B38" s="413" t="s">
        <v>86</v>
      </c>
      <c r="C38" s="415">
        <v>0</v>
      </c>
      <c r="D38" s="415">
        <v>0</v>
      </c>
      <c r="E38" s="415">
        <v>0</v>
      </c>
      <c r="F38" s="415">
        <v>0</v>
      </c>
      <c r="G38" s="415">
        <v>0</v>
      </c>
      <c r="H38" s="415">
        <v>0</v>
      </c>
    </row>
    <row r="39" spans="1:8" x14ac:dyDescent="0.25">
      <c r="A39" s="416">
        <v>4600</v>
      </c>
      <c r="B39" s="413" t="s">
        <v>87</v>
      </c>
      <c r="C39" s="415">
        <v>0</v>
      </c>
      <c r="D39" s="415">
        <v>0</v>
      </c>
      <c r="E39" s="415">
        <v>0</v>
      </c>
      <c r="F39" s="415">
        <v>0</v>
      </c>
      <c r="G39" s="415">
        <v>0</v>
      </c>
      <c r="H39" s="415">
        <v>0</v>
      </c>
    </row>
    <row r="40" spans="1:8" x14ac:dyDescent="0.25">
      <c r="A40" s="416">
        <v>4700</v>
      </c>
      <c r="B40" s="413" t="s">
        <v>88</v>
      </c>
      <c r="C40" s="415">
        <v>0</v>
      </c>
      <c r="D40" s="415">
        <v>0</v>
      </c>
      <c r="E40" s="415">
        <v>0</v>
      </c>
      <c r="F40" s="415">
        <v>0</v>
      </c>
      <c r="G40" s="415">
        <v>0</v>
      </c>
      <c r="H40" s="415">
        <v>0</v>
      </c>
    </row>
    <row r="41" spans="1:8" x14ac:dyDescent="0.25">
      <c r="A41" s="416">
        <v>4800</v>
      </c>
      <c r="B41" s="413" t="s">
        <v>89</v>
      </c>
      <c r="C41" s="415">
        <v>0</v>
      </c>
      <c r="D41" s="415">
        <v>0</v>
      </c>
      <c r="E41" s="415">
        <v>0</v>
      </c>
      <c r="F41" s="415">
        <v>0</v>
      </c>
      <c r="G41" s="415">
        <v>0</v>
      </c>
      <c r="H41" s="415">
        <v>0</v>
      </c>
    </row>
    <row r="42" spans="1:8" x14ac:dyDescent="0.25">
      <c r="A42" s="416">
        <v>4900</v>
      </c>
      <c r="B42" s="413" t="s">
        <v>90</v>
      </c>
      <c r="C42" s="415">
        <v>0</v>
      </c>
      <c r="D42" s="415">
        <v>0</v>
      </c>
      <c r="E42" s="415">
        <v>0</v>
      </c>
      <c r="F42" s="415">
        <v>0</v>
      </c>
      <c r="G42" s="415">
        <v>0</v>
      </c>
      <c r="H42" s="415">
        <v>0</v>
      </c>
    </row>
    <row r="43" spans="1:8" x14ac:dyDescent="0.25">
      <c r="A43" s="417" t="s">
        <v>251</v>
      </c>
      <c r="B43" s="409"/>
      <c r="C43" s="421">
        <v>241434</v>
      </c>
      <c r="D43" s="421">
        <v>4112337.4</v>
      </c>
      <c r="E43" s="421">
        <v>4353771.4000000004</v>
      </c>
      <c r="F43" s="421">
        <v>447630</v>
      </c>
      <c r="G43" s="421">
        <v>223815</v>
      </c>
      <c r="H43" s="421">
        <v>3906141.4000000004</v>
      </c>
    </row>
    <row r="44" spans="1:8" x14ac:dyDescent="0.25">
      <c r="A44" s="416">
        <v>5100</v>
      </c>
      <c r="B44" s="413" t="s">
        <v>92</v>
      </c>
      <c r="C44" s="415">
        <v>159434</v>
      </c>
      <c r="D44" s="415">
        <v>3446337.4</v>
      </c>
      <c r="E44" s="415">
        <v>3605771.4</v>
      </c>
      <c r="F44" s="415">
        <v>447630</v>
      </c>
      <c r="G44" s="415">
        <v>223815</v>
      </c>
      <c r="H44" s="415">
        <v>3158141.4</v>
      </c>
    </row>
    <row r="45" spans="1:8" x14ac:dyDescent="0.25">
      <c r="A45" s="416">
        <v>5200</v>
      </c>
      <c r="B45" s="413" t="s">
        <v>93</v>
      </c>
      <c r="C45" s="415">
        <v>0</v>
      </c>
      <c r="D45" s="415">
        <v>225500</v>
      </c>
      <c r="E45" s="415">
        <v>225500</v>
      </c>
      <c r="F45" s="415">
        <v>0</v>
      </c>
      <c r="G45" s="415">
        <v>0</v>
      </c>
      <c r="H45" s="415">
        <v>225500</v>
      </c>
    </row>
    <row r="46" spans="1:8" x14ac:dyDescent="0.25">
      <c r="A46" s="416">
        <v>5300</v>
      </c>
      <c r="B46" s="413" t="s">
        <v>94</v>
      </c>
      <c r="C46" s="415">
        <v>0</v>
      </c>
      <c r="D46" s="415">
        <v>0</v>
      </c>
      <c r="E46" s="415">
        <v>0</v>
      </c>
      <c r="F46" s="415">
        <v>0</v>
      </c>
      <c r="G46" s="415">
        <v>0</v>
      </c>
      <c r="H46" s="415">
        <v>0</v>
      </c>
    </row>
    <row r="47" spans="1:8" x14ac:dyDescent="0.25">
      <c r="A47" s="416">
        <v>5400</v>
      </c>
      <c r="B47" s="413" t="s">
        <v>95</v>
      </c>
      <c r="C47" s="415">
        <v>0</v>
      </c>
      <c r="D47" s="415">
        <v>0</v>
      </c>
      <c r="E47" s="415">
        <v>0</v>
      </c>
      <c r="F47" s="415">
        <v>0</v>
      </c>
      <c r="G47" s="415">
        <v>0</v>
      </c>
      <c r="H47" s="415">
        <v>0</v>
      </c>
    </row>
    <row r="48" spans="1:8" x14ac:dyDescent="0.25">
      <c r="A48" s="416">
        <v>5500</v>
      </c>
      <c r="B48" s="413" t="s">
        <v>96</v>
      </c>
      <c r="C48" s="415">
        <v>0</v>
      </c>
      <c r="D48" s="415">
        <v>0</v>
      </c>
      <c r="E48" s="415">
        <v>0</v>
      </c>
      <c r="F48" s="415">
        <v>0</v>
      </c>
      <c r="G48" s="415">
        <v>0</v>
      </c>
      <c r="H48" s="415">
        <v>0</v>
      </c>
    </row>
    <row r="49" spans="1:8" x14ac:dyDescent="0.25">
      <c r="A49" s="416">
        <v>5600</v>
      </c>
      <c r="B49" s="413" t="s">
        <v>97</v>
      </c>
      <c r="C49" s="415">
        <v>82000</v>
      </c>
      <c r="D49" s="415">
        <v>440500</v>
      </c>
      <c r="E49" s="415">
        <v>522500</v>
      </c>
      <c r="F49" s="415">
        <v>0</v>
      </c>
      <c r="G49" s="415">
        <v>0</v>
      </c>
      <c r="H49" s="415">
        <v>522500</v>
      </c>
    </row>
    <row r="50" spans="1:8" x14ac:dyDescent="0.25">
      <c r="A50" s="416">
        <v>5700</v>
      </c>
      <c r="B50" s="413" t="s">
        <v>98</v>
      </c>
      <c r="C50" s="415">
        <v>0</v>
      </c>
      <c r="D50" s="415">
        <v>0</v>
      </c>
      <c r="E50" s="415">
        <v>0</v>
      </c>
      <c r="F50" s="415">
        <v>0</v>
      </c>
      <c r="G50" s="415">
        <v>0</v>
      </c>
      <c r="H50" s="415">
        <v>0</v>
      </c>
    </row>
    <row r="51" spans="1:8" x14ac:dyDescent="0.25">
      <c r="A51" s="416">
        <v>5800</v>
      </c>
      <c r="B51" s="413" t="s">
        <v>99</v>
      </c>
      <c r="C51" s="415">
        <v>0</v>
      </c>
      <c r="D51" s="415">
        <v>0</v>
      </c>
      <c r="E51" s="415">
        <v>0</v>
      </c>
      <c r="F51" s="415">
        <v>0</v>
      </c>
      <c r="G51" s="415">
        <v>0</v>
      </c>
      <c r="H51" s="415">
        <v>0</v>
      </c>
    </row>
    <row r="52" spans="1:8" x14ac:dyDescent="0.25">
      <c r="A52" s="416">
        <v>5900</v>
      </c>
      <c r="B52" s="413" t="s">
        <v>100</v>
      </c>
      <c r="C52" s="415">
        <v>0</v>
      </c>
      <c r="D52" s="415">
        <v>0</v>
      </c>
      <c r="E52" s="415">
        <v>0</v>
      </c>
      <c r="F52" s="415">
        <v>0</v>
      </c>
      <c r="G52" s="415">
        <v>0</v>
      </c>
      <c r="H52" s="415">
        <v>0</v>
      </c>
    </row>
    <row r="53" spans="1:8" x14ac:dyDescent="0.25">
      <c r="A53" s="417" t="s">
        <v>101</v>
      </c>
      <c r="B53" s="409"/>
      <c r="C53" s="421">
        <v>0</v>
      </c>
      <c r="D53" s="421">
        <v>0</v>
      </c>
      <c r="E53" s="421">
        <v>0</v>
      </c>
      <c r="F53" s="421">
        <v>0</v>
      </c>
      <c r="G53" s="421">
        <v>0</v>
      </c>
      <c r="H53" s="421">
        <v>0</v>
      </c>
    </row>
    <row r="54" spans="1:8" x14ac:dyDescent="0.25">
      <c r="A54" s="416">
        <v>6100</v>
      </c>
      <c r="B54" s="413" t="s">
        <v>102</v>
      </c>
      <c r="C54" s="415">
        <v>0</v>
      </c>
      <c r="D54" s="415">
        <v>0</v>
      </c>
      <c r="E54" s="415">
        <v>0</v>
      </c>
      <c r="F54" s="415">
        <v>0</v>
      </c>
      <c r="G54" s="415">
        <v>0</v>
      </c>
      <c r="H54" s="415">
        <v>0</v>
      </c>
    </row>
    <row r="55" spans="1:8" x14ac:dyDescent="0.25">
      <c r="A55" s="416">
        <v>6200</v>
      </c>
      <c r="B55" s="413" t="s">
        <v>103</v>
      </c>
      <c r="C55" s="415">
        <v>0</v>
      </c>
      <c r="D55" s="415">
        <v>0</v>
      </c>
      <c r="E55" s="415">
        <v>0</v>
      </c>
      <c r="F55" s="415">
        <v>0</v>
      </c>
      <c r="G55" s="415">
        <v>0</v>
      </c>
      <c r="H55" s="415">
        <v>0</v>
      </c>
    </row>
    <row r="56" spans="1:8" x14ac:dyDescent="0.25">
      <c r="A56" s="416">
        <v>6300</v>
      </c>
      <c r="B56" s="413" t="s">
        <v>104</v>
      </c>
      <c r="C56" s="415">
        <v>0</v>
      </c>
      <c r="D56" s="415">
        <v>0</v>
      </c>
      <c r="E56" s="415">
        <v>0</v>
      </c>
      <c r="F56" s="415">
        <v>0</v>
      </c>
      <c r="G56" s="415">
        <v>0</v>
      </c>
      <c r="H56" s="415">
        <v>0</v>
      </c>
    </row>
    <row r="57" spans="1:8" x14ac:dyDescent="0.25">
      <c r="A57" s="417" t="s">
        <v>252</v>
      </c>
      <c r="B57" s="409"/>
      <c r="C57" s="421">
        <v>0</v>
      </c>
      <c r="D57" s="421">
        <v>0</v>
      </c>
      <c r="E57" s="421">
        <v>0</v>
      </c>
      <c r="F57" s="421">
        <v>0</v>
      </c>
      <c r="G57" s="421">
        <v>0</v>
      </c>
      <c r="H57" s="421">
        <v>0</v>
      </c>
    </row>
    <row r="58" spans="1:8" x14ac:dyDescent="0.25">
      <c r="A58" s="416">
        <v>7100</v>
      </c>
      <c r="B58" s="413" t="s">
        <v>106</v>
      </c>
      <c r="C58" s="415">
        <v>0</v>
      </c>
      <c r="D58" s="415">
        <v>0</v>
      </c>
      <c r="E58" s="415">
        <v>0</v>
      </c>
      <c r="F58" s="415">
        <v>0</v>
      </c>
      <c r="G58" s="415">
        <v>0</v>
      </c>
      <c r="H58" s="415">
        <v>0</v>
      </c>
    </row>
    <row r="59" spans="1:8" x14ac:dyDescent="0.25">
      <c r="A59" s="416">
        <v>7200</v>
      </c>
      <c r="B59" s="413" t="s">
        <v>107</v>
      </c>
      <c r="C59" s="415">
        <v>0</v>
      </c>
      <c r="D59" s="415">
        <v>0</v>
      </c>
      <c r="E59" s="415">
        <v>0</v>
      </c>
      <c r="F59" s="415">
        <v>0</v>
      </c>
      <c r="G59" s="415">
        <v>0</v>
      </c>
      <c r="H59" s="415">
        <v>0</v>
      </c>
    </row>
    <row r="60" spans="1:8" x14ac:dyDescent="0.25">
      <c r="A60" s="416">
        <v>7300</v>
      </c>
      <c r="B60" s="413" t="s">
        <v>108</v>
      </c>
      <c r="C60" s="415">
        <v>0</v>
      </c>
      <c r="D60" s="415">
        <v>0</v>
      </c>
      <c r="E60" s="415">
        <v>0</v>
      </c>
      <c r="F60" s="415">
        <v>0</v>
      </c>
      <c r="G60" s="415">
        <v>0</v>
      </c>
      <c r="H60" s="415">
        <v>0</v>
      </c>
    </row>
    <row r="61" spans="1:8" x14ac:dyDescent="0.25">
      <c r="A61" s="416">
        <v>7400</v>
      </c>
      <c r="B61" s="413" t="s">
        <v>109</v>
      </c>
      <c r="C61" s="415">
        <v>0</v>
      </c>
      <c r="D61" s="415">
        <v>0</v>
      </c>
      <c r="E61" s="415">
        <v>0</v>
      </c>
      <c r="F61" s="415">
        <v>0</v>
      </c>
      <c r="G61" s="415">
        <v>0</v>
      </c>
      <c r="H61" s="415">
        <v>0</v>
      </c>
    </row>
    <row r="62" spans="1:8" x14ac:dyDescent="0.25">
      <c r="A62" s="416">
        <v>7500</v>
      </c>
      <c r="B62" s="413" t="s">
        <v>110</v>
      </c>
      <c r="C62" s="415">
        <v>0</v>
      </c>
      <c r="D62" s="415">
        <v>0</v>
      </c>
      <c r="E62" s="415">
        <v>0</v>
      </c>
      <c r="F62" s="415">
        <v>0</v>
      </c>
      <c r="G62" s="415">
        <v>0</v>
      </c>
      <c r="H62" s="415">
        <v>0</v>
      </c>
    </row>
    <row r="63" spans="1:8" x14ac:dyDescent="0.25">
      <c r="A63" s="416">
        <v>7600</v>
      </c>
      <c r="B63" s="413" t="s">
        <v>111</v>
      </c>
      <c r="C63" s="415">
        <v>0</v>
      </c>
      <c r="D63" s="415">
        <v>0</v>
      </c>
      <c r="E63" s="415">
        <v>0</v>
      </c>
      <c r="F63" s="415">
        <v>0</v>
      </c>
      <c r="G63" s="415">
        <v>0</v>
      </c>
      <c r="H63" s="415">
        <v>0</v>
      </c>
    </row>
    <row r="64" spans="1:8" x14ac:dyDescent="0.25">
      <c r="A64" s="416">
        <v>7900</v>
      </c>
      <c r="B64" s="413" t="s">
        <v>112</v>
      </c>
      <c r="C64" s="415">
        <v>0</v>
      </c>
      <c r="D64" s="415">
        <v>0</v>
      </c>
      <c r="E64" s="415">
        <v>0</v>
      </c>
      <c r="F64" s="415">
        <v>0</v>
      </c>
      <c r="G64" s="415">
        <v>0</v>
      </c>
      <c r="H64" s="415">
        <v>0</v>
      </c>
    </row>
    <row r="65" spans="1:8" x14ac:dyDescent="0.25">
      <c r="A65" s="417" t="s">
        <v>253</v>
      </c>
      <c r="B65" s="409"/>
      <c r="C65" s="421">
        <v>0</v>
      </c>
      <c r="D65" s="421">
        <v>0</v>
      </c>
      <c r="E65" s="421">
        <v>0</v>
      </c>
      <c r="F65" s="421">
        <v>0</v>
      </c>
      <c r="G65" s="421">
        <v>0</v>
      </c>
      <c r="H65" s="421">
        <v>0</v>
      </c>
    </row>
    <row r="66" spans="1:8" x14ac:dyDescent="0.25">
      <c r="A66" s="416">
        <v>8100</v>
      </c>
      <c r="B66" s="413" t="s">
        <v>114</v>
      </c>
      <c r="C66" s="415">
        <v>0</v>
      </c>
      <c r="D66" s="415">
        <v>0</v>
      </c>
      <c r="E66" s="415">
        <v>0</v>
      </c>
      <c r="F66" s="415">
        <v>0</v>
      </c>
      <c r="G66" s="415">
        <v>0</v>
      </c>
      <c r="H66" s="415">
        <v>0</v>
      </c>
    </row>
    <row r="67" spans="1:8" x14ac:dyDescent="0.25">
      <c r="A67" s="416">
        <v>8300</v>
      </c>
      <c r="B67" s="413" t="s">
        <v>115</v>
      </c>
      <c r="C67" s="415">
        <v>0</v>
      </c>
      <c r="D67" s="415">
        <v>0</v>
      </c>
      <c r="E67" s="415">
        <v>0</v>
      </c>
      <c r="F67" s="415">
        <v>0</v>
      </c>
      <c r="G67" s="415">
        <v>0</v>
      </c>
      <c r="H67" s="415">
        <v>0</v>
      </c>
    </row>
    <row r="68" spans="1:8" x14ac:dyDescent="0.25">
      <c r="A68" s="416">
        <v>8500</v>
      </c>
      <c r="B68" s="413" t="s">
        <v>116</v>
      </c>
      <c r="C68" s="415">
        <v>0</v>
      </c>
      <c r="D68" s="415">
        <v>0</v>
      </c>
      <c r="E68" s="415">
        <v>0</v>
      </c>
      <c r="F68" s="415">
        <v>0</v>
      </c>
      <c r="G68" s="415">
        <v>0</v>
      </c>
      <c r="H68" s="415">
        <v>0</v>
      </c>
    </row>
    <row r="69" spans="1:8" x14ac:dyDescent="0.25">
      <c r="A69" s="417" t="s">
        <v>117</v>
      </c>
      <c r="B69" s="409"/>
      <c r="C69" s="421">
        <v>0</v>
      </c>
      <c r="D69" s="421">
        <v>0</v>
      </c>
      <c r="E69" s="421">
        <v>0</v>
      </c>
      <c r="F69" s="421">
        <v>0</v>
      </c>
      <c r="G69" s="421">
        <v>0</v>
      </c>
      <c r="H69" s="421">
        <v>0</v>
      </c>
    </row>
    <row r="70" spans="1:8" x14ac:dyDescent="0.25">
      <c r="A70" s="416">
        <v>9100</v>
      </c>
      <c r="B70" s="413" t="s">
        <v>118</v>
      </c>
      <c r="C70" s="415">
        <v>0</v>
      </c>
      <c r="D70" s="415">
        <v>0</v>
      </c>
      <c r="E70" s="415">
        <v>0</v>
      </c>
      <c r="F70" s="415">
        <v>0</v>
      </c>
      <c r="G70" s="415">
        <v>0</v>
      </c>
      <c r="H70" s="415">
        <v>0</v>
      </c>
    </row>
    <row r="71" spans="1:8" x14ac:dyDescent="0.25">
      <c r="A71" s="416">
        <v>9200</v>
      </c>
      <c r="B71" s="413" t="s">
        <v>119</v>
      </c>
      <c r="C71" s="415">
        <v>0</v>
      </c>
      <c r="D71" s="415">
        <v>0</v>
      </c>
      <c r="E71" s="415">
        <v>0</v>
      </c>
      <c r="F71" s="415">
        <v>0</v>
      </c>
      <c r="G71" s="415">
        <v>0</v>
      </c>
      <c r="H71" s="415">
        <v>0</v>
      </c>
    </row>
    <row r="72" spans="1:8" x14ac:dyDescent="0.25">
      <c r="A72" s="416">
        <v>9300</v>
      </c>
      <c r="B72" s="413" t="s">
        <v>120</v>
      </c>
      <c r="C72" s="415">
        <v>0</v>
      </c>
      <c r="D72" s="415">
        <v>0</v>
      </c>
      <c r="E72" s="415">
        <v>0</v>
      </c>
      <c r="F72" s="415">
        <v>0</v>
      </c>
      <c r="G72" s="415">
        <v>0</v>
      </c>
      <c r="H72" s="415">
        <v>0</v>
      </c>
    </row>
    <row r="73" spans="1:8" x14ac:dyDescent="0.25">
      <c r="A73" s="416">
        <v>9400</v>
      </c>
      <c r="B73" s="413" t="s">
        <v>121</v>
      </c>
      <c r="C73" s="415">
        <v>0</v>
      </c>
      <c r="D73" s="415">
        <v>0</v>
      </c>
      <c r="E73" s="415">
        <v>0</v>
      </c>
      <c r="F73" s="415">
        <v>0</v>
      </c>
      <c r="G73" s="415">
        <v>0</v>
      </c>
      <c r="H73" s="415">
        <v>0</v>
      </c>
    </row>
    <row r="74" spans="1:8" x14ac:dyDescent="0.25">
      <c r="A74" s="416">
        <v>9500</v>
      </c>
      <c r="B74" s="413" t="s">
        <v>122</v>
      </c>
      <c r="C74" s="415">
        <v>0</v>
      </c>
      <c r="D74" s="415">
        <v>0</v>
      </c>
      <c r="E74" s="415">
        <v>0</v>
      </c>
      <c r="F74" s="415">
        <v>0</v>
      </c>
      <c r="G74" s="415">
        <v>0</v>
      </c>
      <c r="H74" s="415">
        <v>0</v>
      </c>
    </row>
    <row r="75" spans="1:8" x14ac:dyDescent="0.25">
      <c r="A75" s="416">
        <v>9600</v>
      </c>
      <c r="B75" s="413" t="s">
        <v>123</v>
      </c>
      <c r="C75" s="415">
        <v>0</v>
      </c>
      <c r="D75" s="415">
        <v>0</v>
      </c>
      <c r="E75" s="415">
        <v>0</v>
      </c>
      <c r="F75" s="415">
        <v>0</v>
      </c>
      <c r="G75" s="415">
        <v>0</v>
      </c>
      <c r="H75" s="415">
        <v>0</v>
      </c>
    </row>
    <row r="76" spans="1:8" x14ac:dyDescent="0.25">
      <c r="A76" s="419">
        <v>9900</v>
      </c>
      <c r="B76" s="414" t="s">
        <v>124</v>
      </c>
      <c r="C76" s="422">
        <v>0</v>
      </c>
      <c r="D76" s="422">
        <v>0</v>
      </c>
      <c r="E76" s="422">
        <v>0</v>
      </c>
      <c r="F76" s="422">
        <v>0</v>
      </c>
      <c r="G76" s="422">
        <v>0</v>
      </c>
      <c r="H76" s="422">
        <v>0</v>
      </c>
    </row>
    <row r="77" spans="1:8" x14ac:dyDescent="0.25">
      <c r="A77" s="410"/>
      <c r="B77" s="418" t="s">
        <v>125</v>
      </c>
      <c r="C77" s="423">
        <v>120877856.25999999</v>
      </c>
      <c r="D77" s="423">
        <v>9194791.6699999999</v>
      </c>
      <c r="E77" s="423">
        <v>130072647.93000001</v>
      </c>
      <c r="F77" s="423">
        <v>23698182.220000003</v>
      </c>
      <c r="G77" s="423">
        <v>23422096.379999999</v>
      </c>
      <c r="H77" s="423">
        <v>106374465.71000001</v>
      </c>
    </row>
    <row r="79" spans="1:8" x14ac:dyDescent="0.25">
      <c r="A79" s="403" t="s">
        <v>254</v>
      </c>
      <c r="B79" s="402"/>
      <c r="C79" s="402"/>
      <c r="D79" s="402"/>
      <c r="E79" s="402"/>
      <c r="F79" s="402"/>
      <c r="G79" s="402"/>
      <c r="H79" s="402"/>
    </row>
    <row r="85" spans="2:8" x14ac:dyDescent="0.25">
      <c r="B85" s="305" t="s">
        <v>39</v>
      </c>
      <c r="C85" s="305"/>
      <c r="D85" s="267"/>
      <c r="E85" s="267"/>
      <c r="F85" s="284" t="s">
        <v>40</v>
      </c>
      <c r="G85" s="284"/>
      <c r="H85" s="284"/>
    </row>
    <row r="86" spans="2:8" x14ac:dyDescent="0.25">
      <c r="B86" s="305" t="s">
        <v>384</v>
      </c>
      <c r="C86" s="305"/>
      <c r="D86" s="267"/>
      <c r="E86" s="267"/>
      <c r="F86" s="275" t="s">
        <v>369</v>
      </c>
      <c r="G86" s="275"/>
      <c r="H86" s="275"/>
    </row>
    <row r="87" spans="2:8" x14ac:dyDescent="0.25">
      <c r="B87" s="267"/>
      <c r="C87" s="267"/>
      <c r="D87" s="267"/>
      <c r="E87" s="267"/>
      <c r="F87" s="275"/>
      <c r="G87" s="275"/>
      <c r="H87" s="275"/>
    </row>
  </sheetData>
  <mergeCells count="8">
    <mergeCell ref="B86:C86"/>
    <mergeCell ref="F86:H87"/>
    <mergeCell ref="A1:H1"/>
    <mergeCell ref="C2:G2"/>
    <mergeCell ref="H2:H3"/>
    <mergeCell ref="A2:B4"/>
    <mergeCell ref="B85:C85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L26"/>
  <sheetViews>
    <sheetView showGridLines="0" workbookViewId="0">
      <selection activeCell="J20" sqref="J20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50.25" customHeight="1" x14ac:dyDescent="0.2">
      <c r="A1" s="317" t="s">
        <v>411</v>
      </c>
      <c r="B1" s="318"/>
      <c r="C1" s="318"/>
      <c r="D1" s="318"/>
      <c r="E1" s="318"/>
      <c r="F1" s="318"/>
      <c r="G1" s="319"/>
    </row>
    <row r="2" spans="1:7" x14ac:dyDescent="0.2">
      <c r="A2" s="124"/>
      <c r="B2" s="70" t="s">
        <v>45</v>
      </c>
      <c r="C2" s="71"/>
      <c r="D2" s="71"/>
      <c r="E2" s="71"/>
      <c r="F2" s="72"/>
      <c r="G2" s="320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21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56">
        <v>120636422.26000001</v>
      </c>
      <c r="C6" s="424">
        <v>5082454.2699999996</v>
      </c>
      <c r="D6" s="81">
        <f>B6+C6</f>
        <v>125718876.53</v>
      </c>
      <c r="E6" s="425">
        <v>23250552.219999999</v>
      </c>
      <c r="F6" s="425">
        <v>23198281.379999999</v>
      </c>
      <c r="G6" s="82">
        <f>D6-E6</f>
        <v>102468324.31</v>
      </c>
    </row>
    <row r="7" spans="1:7" x14ac:dyDescent="0.2">
      <c r="A7" s="135" t="s">
        <v>127</v>
      </c>
      <c r="B7" s="256">
        <v>241434</v>
      </c>
      <c r="C7" s="424">
        <v>4112337.4</v>
      </c>
      <c r="D7" s="81">
        <f>B7+C7</f>
        <v>4353771.4000000004</v>
      </c>
      <c r="E7" s="425">
        <v>447630</v>
      </c>
      <c r="F7" s="425">
        <v>223815</v>
      </c>
      <c r="G7" s="82">
        <f t="shared" ref="G7:G10" si="0">D7-E7</f>
        <v>3906141.4000000004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120877856.26000001</v>
      </c>
      <c r="C12" s="78">
        <f t="shared" si="1"/>
        <v>9194791.6699999999</v>
      </c>
      <c r="D12" s="78">
        <f t="shared" si="1"/>
        <v>130072647.93000001</v>
      </c>
      <c r="E12" s="78">
        <f t="shared" si="1"/>
        <v>23698182.219999999</v>
      </c>
      <c r="F12" s="78">
        <f t="shared" si="1"/>
        <v>23422096.379999999</v>
      </c>
      <c r="G12" s="78">
        <f t="shared" si="1"/>
        <v>106374465.71000001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12" ht="15" x14ac:dyDescent="0.25">
      <c r="A17" s="79"/>
      <c r="B17" s="79"/>
      <c r="C17" s="79"/>
      <c r="D17" s="79"/>
      <c r="E17" s="79"/>
      <c r="F17" s="79"/>
      <c r="G17" s="79"/>
    </row>
    <row r="18" spans="1:12" ht="15" x14ac:dyDescent="0.25">
      <c r="A18" s="79"/>
      <c r="B18" s="79"/>
      <c r="C18" s="79"/>
      <c r="D18" s="79"/>
      <c r="E18" s="79"/>
      <c r="F18" s="79"/>
      <c r="G18" s="79"/>
    </row>
    <row r="19" spans="1:12" ht="15" x14ac:dyDescent="0.25">
      <c r="A19" s="79"/>
      <c r="B19" s="79"/>
      <c r="C19" s="79"/>
      <c r="D19" s="79"/>
      <c r="E19" s="79"/>
      <c r="F19" s="79"/>
      <c r="G19" s="79"/>
    </row>
    <row r="20" spans="1:12" ht="15" x14ac:dyDescent="0.25">
      <c r="A20" s="79"/>
      <c r="B20" s="79"/>
      <c r="C20" s="79"/>
      <c r="D20" s="79"/>
      <c r="E20" s="79"/>
      <c r="F20" s="79"/>
      <c r="G20" s="79"/>
      <c r="L20" s="69" t="s">
        <v>370</v>
      </c>
    </row>
    <row r="21" spans="1:12" ht="15" x14ac:dyDescent="0.25">
      <c r="A21" s="79"/>
      <c r="B21" s="79"/>
      <c r="C21" s="79"/>
      <c r="D21" s="79"/>
      <c r="E21" s="79"/>
      <c r="F21" s="79"/>
      <c r="G21" s="79"/>
    </row>
    <row r="22" spans="1:12" ht="15" x14ac:dyDescent="0.25">
      <c r="A22" s="79"/>
      <c r="B22" s="79"/>
      <c r="C22" s="79"/>
      <c r="D22" s="79"/>
      <c r="E22" s="79"/>
      <c r="F22" s="79"/>
      <c r="G22" s="79"/>
    </row>
    <row r="23" spans="1:12" ht="15" x14ac:dyDescent="0.25">
      <c r="A23" s="79"/>
      <c r="B23" s="79"/>
      <c r="C23" s="79"/>
      <c r="D23" s="79"/>
      <c r="E23" s="79"/>
      <c r="F23" s="79"/>
      <c r="G23" s="79"/>
    </row>
    <row r="24" spans="1:12" ht="15" x14ac:dyDescent="0.25">
      <c r="A24" s="44" t="s">
        <v>39</v>
      </c>
      <c r="B24" s="79"/>
      <c r="C24" s="79"/>
      <c r="D24" s="79"/>
      <c r="E24" s="284" t="s">
        <v>40</v>
      </c>
      <c r="F24" s="284"/>
      <c r="G24" s="284"/>
    </row>
    <row r="25" spans="1:12" ht="22.5" customHeight="1" x14ac:dyDescent="0.25">
      <c r="A25" s="44" t="s">
        <v>384</v>
      </c>
      <c r="B25" s="79"/>
      <c r="C25" s="79"/>
      <c r="D25" s="79"/>
      <c r="E25" s="275" t="s">
        <v>369</v>
      </c>
      <c r="F25" s="275"/>
      <c r="G25" s="275"/>
    </row>
    <row r="26" spans="1:12" ht="15" x14ac:dyDescent="0.25">
      <c r="A26" s="79"/>
      <c r="B26" s="79"/>
      <c r="C26" s="79"/>
      <c r="D26" s="79"/>
      <c r="E26" s="275"/>
      <c r="F26" s="275"/>
      <c r="G26" s="275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19" zoomScaleNormal="100" workbookViewId="0">
      <selection activeCell="J47" sqref="J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322" t="s">
        <v>412</v>
      </c>
      <c r="B1" s="323"/>
      <c r="C1" s="323"/>
      <c r="D1" s="323"/>
      <c r="E1" s="323"/>
      <c r="F1" s="323"/>
      <c r="G1" s="323"/>
      <c r="H1" s="324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325" t="s">
        <v>47</v>
      </c>
      <c r="B3" s="326"/>
      <c r="C3" s="322" t="s">
        <v>45</v>
      </c>
      <c r="D3" s="323"/>
      <c r="E3" s="323"/>
      <c r="F3" s="323"/>
      <c r="G3" s="324"/>
      <c r="H3" s="320" t="s">
        <v>46</v>
      </c>
    </row>
    <row r="4" spans="1:8" ht="35.1" customHeight="1" x14ac:dyDescent="0.25">
      <c r="A4" s="327"/>
      <c r="B4" s="328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321"/>
    </row>
    <row r="5" spans="1:8" x14ac:dyDescent="0.25">
      <c r="A5" s="329"/>
      <c r="B5" s="330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331">
        <v>21121300701000</v>
      </c>
      <c r="B7" s="332"/>
      <c r="C7" s="257">
        <v>10501269.460000001</v>
      </c>
      <c r="D7" s="426">
        <v>493978.67</v>
      </c>
      <c r="E7" s="76">
        <f>C7+D7</f>
        <v>10995248.130000001</v>
      </c>
      <c r="F7" s="427">
        <v>1996216.46</v>
      </c>
      <c r="G7" s="427">
        <v>1978659.09</v>
      </c>
      <c r="H7" s="76">
        <f>E7-F7</f>
        <v>8999031.6700000018</v>
      </c>
    </row>
    <row r="8" spans="1:8" x14ac:dyDescent="0.25">
      <c r="A8" s="143" t="s">
        <v>242</v>
      </c>
      <c r="B8" s="89"/>
      <c r="C8" s="257">
        <v>7350280.1399999997</v>
      </c>
      <c r="D8" s="426">
        <v>393308.76</v>
      </c>
      <c r="E8" s="76">
        <f t="shared" ref="E8:E14" si="0">C8+D8</f>
        <v>7743588.8999999994</v>
      </c>
      <c r="F8" s="427">
        <v>1389193.61</v>
      </c>
      <c r="G8" s="427">
        <v>1384964.13</v>
      </c>
      <c r="H8" s="76">
        <f t="shared" ref="H8:H14" si="1">E8-F8</f>
        <v>6354395.2899999991</v>
      </c>
    </row>
    <row r="9" spans="1:8" x14ac:dyDescent="0.25">
      <c r="A9" s="143" t="s">
        <v>243</v>
      </c>
      <c r="B9" s="89"/>
      <c r="C9" s="257">
        <v>37462492.350000001</v>
      </c>
      <c r="D9" s="426">
        <v>8115513.6900000004</v>
      </c>
      <c r="E9" s="76">
        <f t="shared" si="0"/>
        <v>45578006.039999999</v>
      </c>
      <c r="F9" s="427">
        <v>6283128.2000000002</v>
      </c>
      <c r="G9" s="427">
        <v>6033654.71</v>
      </c>
      <c r="H9" s="76">
        <f t="shared" si="1"/>
        <v>39294877.839999996</v>
      </c>
    </row>
    <row r="10" spans="1:8" x14ac:dyDescent="0.25">
      <c r="A10" s="143" t="s">
        <v>244</v>
      </c>
      <c r="B10" s="89"/>
      <c r="C10" s="257">
        <v>64123968.869999997</v>
      </c>
      <c r="D10" s="426">
        <v>191990.56</v>
      </c>
      <c r="E10" s="76">
        <f t="shared" si="0"/>
        <v>64315959.43</v>
      </c>
      <c r="F10" s="427">
        <v>13713546.27</v>
      </c>
      <c r="G10" s="427">
        <v>13708720.77</v>
      </c>
      <c r="H10" s="76">
        <f t="shared" si="1"/>
        <v>50602413.159999996</v>
      </c>
    </row>
    <row r="11" spans="1:8" x14ac:dyDescent="0.25">
      <c r="A11" s="143" t="s">
        <v>245</v>
      </c>
      <c r="B11" s="89"/>
      <c r="C11" s="257">
        <v>1439845.44</v>
      </c>
      <c r="D11" s="426">
        <v>-0.01</v>
      </c>
      <c r="E11" s="76">
        <f t="shared" si="0"/>
        <v>1439845.43</v>
      </c>
      <c r="F11" s="427">
        <v>316097.68</v>
      </c>
      <c r="G11" s="427">
        <v>316097.68</v>
      </c>
      <c r="H11" s="76">
        <f t="shared" si="1"/>
        <v>1123747.75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258">
        <v>0</v>
      </c>
      <c r="G12" s="258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120877856.25999999</v>
      </c>
      <c r="D16" s="93">
        <f>SUM(D7:D15)</f>
        <v>9194791.6700000018</v>
      </c>
      <c r="E16" s="93">
        <f>C16+D16</f>
        <v>130072647.92999999</v>
      </c>
      <c r="F16" s="93">
        <f>SUM(F7:F14)</f>
        <v>23698182.219999999</v>
      </c>
      <c r="G16" s="93">
        <f>SUM(G7:G14)</f>
        <v>23422096.379999999</v>
      </c>
      <c r="H16" s="93">
        <f>E16-F16</f>
        <v>106374465.70999999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322" t="s">
        <v>413</v>
      </c>
      <c r="B19" s="323"/>
      <c r="C19" s="323"/>
      <c r="D19" s="323"/>
      <c r="E19" s="323"/>
      <c r="F19" s="323"/>
      <c r="G19" s="323"/>
      <c r="H19" s="324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325" t="s">
        <v>47</v>
      </c>
      <c r="B21" s="326"/>
      <c r="C21" s="322" t="s">
        <v>45</v>
      </c>
      <c r="D21" s="323"/>
      <c r="E21" s="323"/>
      <c r="F21" s="323"/>
      <c r="G21" s="324"/>
      <c r="H21" s="320" t="s">
        <v>46</v>
      </c>
    </row>
    <row r="22" spans="1:8" ht="35.1" customHeight="1" x14ac:dyDescent="0.25">
      <c r="A22" s="327"/>
      <c r="B22" s="328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321"/>
    </row>
    <row r="23" spans="1:8" x14ac:dyDescent="0.25">
      <c r="A23" s="329"/>
      <c r="B23" s="330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322" t="s">
        <v>412</v>
      </c>
      <c r="B33" s="323"/>
      <c r="C33" s="323"/>
      <c r="D33" s="323"/>
      <c r="E33" s="323"/>
      <c r="F33" s="323"/>
      <c r="G33" s="323"/>
      <c r="H33" s="324"/>
    </row>
    <row r="34" spans="1:8" x14ac:dyDescent="0.25">
      <c r="A34" s="325" t="s">
        <v>47</v>
      </c>
      <c r="B34" s="326"/>
      <c r="C34" s="322" t="s">
        <v>45</v>
      </c>
      <c r="D34" s="323"/>
      <c r="E34" s="323"/>
      <c r="F34" s="323"/>
      <c r="G34" s="324"/>
      <c r="H34" s="320" t="s">
        <v>46</v>
      </c>
    </row>
    <row r="35" spans="1:8" ht="35.1" customHeight="1" x14ac:dyDescent="0.25">
      <c r="A35" s="327"/>
      <c r="B35" s="328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321"/>
    </row>
    <row r="36" spans="1:8" x14ac:dyDescent="0.25">
      <c r="A36" s="329"/>
      <c r="B36" s="330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59">
        <v>120877856.26000001</v>
      </c>
      <c r="D38" s="428">
        <v>9194791.6699999999</v>
      </c>
      <c r="E38" s="96">
        <f>C38+D38</f>
        <v>130072647.93000001</v>
      </c>
      <c r="F38" s="429">
        <v>23698182.219999999</v>
      </c>
      <c r="G38" s="429">
        <v>23422096.379999999</v>
      </c>
      <c r="H38" s="96">
        <f>E38-F38</f>
        <v>106374465.71000001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8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8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120877856.26000001</v>
      </c>
      <c r="D52" s="93">
        <f>SUM(D38:D50)</f>
        <v>9194791.6699999999</v>
      </c>
      <c r="E52" s="93">
        <f>C52+D52</f>
        <v>130072647.93000001</v>
      </c>
      <c r="F52" s="93">
        <f>SUM(F38:F50)</f>
        <v>23698182.219999999</v>
      </c>
      <c r="G52" s="93">
        <f>SUM(G38:G50)</f>
        <v>23422096.379999999</v>
      </c>
      <c r="H52" s="93">
        <f>E52-F52</f>
        <v>106374465.71000001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284" t="s">
        <v>40</v>
      </c>
      <c r="G58" s="284"/>
      <c r="H58" s="284"/>
    </row>
    <row r="59" spans="1:8" ht="22.5" customHeight="1" x14ac:dyDescent="0.25">
      <c r="B59" s="44" t="s">
        <v>385</v>
      </c>
      <c r="C59" s="79"/>
      <c r="D59" s="79"/>
      <c r="E59" s="79"/>
      <c r="F59" s="275" t="s">
        <v>369</v>
      </c>
      <c r="G59" s="275"/>
      <c r="H59" s="275"/>
    </row>
    <row r="60" spans="1:8" x14ac:dyDescent="0.25">
      <c r="B60" s="79"/>
      <c r="C60" s="79"/>
      <c r="D60" s="79"/>
      <c r="E60" s="79"/>
      <c r="F60" s="275"/>
      <c r="G60" s="275"/>
      <c r="H60" s="275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workbookViewId="0">
      <selection activeCell="L28" sqref="L28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2.5" customHeight="1" x14ac:dyDescent="0.2">
      <c r="A1" s="317" t="s">
        <v>414</v>
      </c>
      <c r="B1" s="333"/>
      <c r="C1" s="333"/>
      <c r="D1" s="333"/>
      <c r="E1" s="333"/>
      <c r="F1" s="333"/>
      <c r="G1" s="334"/>
    </row>
    <row r="2" spans="1:7" x14ac:dyDescent="0.2">
      <c r="A2" s="124"/>
      <c r="B2" s="70" t="s">
        <v>45</v>
      </c>
      <c r="C2" s="71"/>
      <c r="D2" s="71"/>
      <c r="E2" s="71"/>
      <c r="F2" s="72"/>
      <c r="G2" s="320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21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55603813.879600003</v>
      </c>
      <c r="C6" s="105">
        <f t="shared" ref="C6:G6" si="0">SUM(C7:C15)</f>
        <v>4229604.1682000011</v>
      </c>
      <c r="D6" s="105">
        <f t="shared" si="0"/>
        <v>59833418.047800004</v>
      </c>
      <c r="E6" s="105">
        <f t="shared" si="0"/>
        <v>10901163.8212</v>
      </c>
      <c r="F6" s="105">
        <f t="shared" si="0"/>
        <v>10774164.334799999</v>
      </c>
      <c r="G6" s="105">
        <f t="shared" si="0"/>
        <v>48932254.226600006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120877856.26*0.46</f>
        <v>55603813.879600003</v>
      </c>
      <c r="C9" s="69">
        <f>CA!D16*46%</f>
        <v>4229604.1682000011</v>
      </c>
      <c r="D9" s="106">
        <f>+B9+C9</f>
        <v>59833418.047800004</v>
      </c>
      <c r="E9" s="81">
        <f>CA!F16*46%</f>
        <v>10901163.8212</v>
      </c>
      <c r="F9" s="81">
        <f>CA!G16*46%</f>
        <v>10774164.334799999</v>
      </c>
      <c r="G9" s="81">
        <f>D9-E9</f>
        <v>48932254.226600006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65274042.380400009</v>
      </c>
      <c r="C16" s="105">
        <f t="shared" ref="C16:G16" si="1">SUM(C17:C23)</f>
        <v>4965187.5018000016</v>
      </c>
      <c r="D16" s="105">
        <f t="shared" si="1"/>
        <v>70239229.882200018</v>
      </c>
      <c r="E16" s="105">
        <f t="shared" si="1"/>
        <v>12797018.398800001</v>
      </c>
      <c r="F16" s="105">
        <f t="shared" si="1"/>
        <v>12647932.0452</v>
      </c>
      <c r="G16" s="105">
        <f t="shared" si="1"/>
        <v>57442211.483400017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120877856.26*0.54</f>
        <v>65274042.380400009</v>
      </c>
      <c r="C21" s="76">
        <f>CA!D16*54%</f>
        <v>4965187.5018000016</v>
      </c>
      <c r="D21" s="107">
        <f>+B21+C21</f>
        <v>70239229.882200018</v>
      </c>
      <c r="E21" s="81">
        <f>CA!F16*54%</f>
        <v>12797018.398800001</v>
      </c>
      <c r="F21" s="81">
        <f>CA!G16*54%</f>
        <v>12647932.0452</v>
      </c>
      <c r="G21" s="81">
        <f>D21-E21</f>
        <v>57442211.483400017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120877856.26000002</v>
      </c>
      <c r="C42" s="93">
        <f>C6+C16+C25+C36</f>
        <v>9194791.6700000018</v>
      </c>
      <c r="D42" s="93">
        <f t="shared" ref="D42:G42" si="2">D6+D16+D25+D36</f>
        <v>130072647.93000002</v>
      </c>
      <c r="E42" s="93">
        <f t="shared" si="2"/>
        <v>23698182.219999999</v>
      </c>
      <c r="F42" s="93">
        <f t="shared" si="2"/>
        <v>23422096.379999999</v>
      </c>
      <c r="G42" s="93">
        <f t="shared" si="2"/>
        <v>106374465.71000002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284" t="s">
        <v>40</v>
      </c>
      <c r="F50" s="284"/>
      <c r="G50" s="284"/>
    </row>
    <row r="51" spans="1:7" ht="22.5" customHeight="1" x14ac:dyDescent="0.25">
      <c r="A51" s="44" t="s">
        <v>384</v>
      </c>
      <c r="B51" s="79"/>
      <c r="C51" s="79"/>
      <c r="D51" s="79"/>
      <c r="E51" s="275" t="s">
        <v>369</v>
      </c>
      <c r="F51" s="275"/>
      <c r="G51" s="275"/>
    </row>
    <row r="52" spans="1:7" ht="15" x14ac:dyDescent="0.25">
      <c r="A52" s="79"/>
      <c r="B52" s="79"/>
      <c r="C52" s="79"/>
      <c r="D52" s="79"/>
      <c r="E52" s="275"/>
      <c r="F52" s="275"/>
      <c r="G52" s="275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activeCell="G14" sqref="G14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335" t="s">
        <v>415</v>
      </c>
      <c r="B1" s="336"/>
      <c r="C1" s="336"/>
      <c r="D1" s="337"/>
    </row>
    <row r="2" spans="1:4" x14ac:dyDescent="0.2">
      <c r="A2" s="108"/>
      <c r="B2" s="108"/>
      <c r="C2" s="108"/>
      <c r="D2" s="108"/>
    </row>
    <row r="3" spans="1:4" ht="24.95" customHeight="1" x14ac:dyDescent="0.2">
      <c r="A3" s="338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339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340" t="s">
        <v>182</v>
      </c>
      <c r="B5" s="341"/>
      <c r="C5" s="341"/>
      <c r="D5" s="342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343" t="s">
        <v>185</v>
      </c>
      <c r="B16" s="344"/>
      <c r="C16" s="344"/>
      <c r="D16" s="345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284" t="s">
        <v>40</v>
      </c>
      <c r="D37" s="284"/>
      <c r="E37" s="284"/>
    </row>
    <row r="38" spans="1:5" ht="22.5" customHeight="1" x14ac:dyDescent="0.2">
      <c r="A38" s="44" t="s">
        <v>384</v>
      </c>
      <c r="C38" s="275" t="s">
        <v>369</v>
      </c>
      <c r="D38" s="275"/>
      <c r="E38" s="275"/>
    </row>
    <row r="39" spans="1:5" x14ac:dyDescent="0.2">
      <c r="C39" s="275"/>
      <c r="D39" s="275"/>
      <c r="E39" s="275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I31" sqref="I31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346" t="s">
        <v>416</v>
      </c>
      <c r="B1" s="346"/>
      <c r="C1" s="346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347" t="s">
        <v>182</v>
      </c>
      <c r="B4" s="347"/>
      <c r="C4" s="347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4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348" t="s">
        <v>185</v>
      </c>
      <c r="B16" s="348"/>
      <c r="C16" s="348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4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3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284" t="s">
        <v>40</v>
      </c>
      <c r="C37" s="284"/>
      <c r="D37" s="284"/>
    </row>
    <row r="38" spans="1:4" ht="22.5" customHeight="1" x14ac:dyDescent="0.2">
      <c r="A38" s="44" t="s">
        <v>384</v>
      </c>
      <c r="B38" s="275" t="s">
        <v>369</v>
      </c>
      <c r="C38" s="275"/>
      <c r="D38" s="275"/>
    </row>
    <row r="39" spans="1:4" x14ac:dyDescent="0.2">
      <c r="B39" s="275"/>
      <c r="C39" s="275"/>
      <c r="D39" s="275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22" workbookViewId="0">
      <selection activeCell="L40" sqref="L40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349" t="s">
        <v>417</v>
      </c>
      <c r="B1" s="350"/>
      <c r="C1" s="350"/>
      <c r="D1" s="350"/>
      <c r="E1" s="351"/>
    </row>
    <row r="2" spans="1:5" ht="22.5" x14ac:dyDescent="0.25">
      <c r="A2" s="352" t="s">
        <v>47</v>
      </c>
      <c r="B2" s="353"/>
      <c r="C2" s="235" t="s">
        <v>371</v>
      </c>
      <c r="D2" s="235" t="s">
        <v>6</v>
      </c>
      <c r="E2" s="235" t="s">
        <v>372</v>
      </c>
    </row>
    <row r="3" spans="1:5" x14ac:dyDescent="0.25">
      <c r="A3" s="232" t="s">
        <v>192</v>
      </c>
      <c r="B3" s="233"/>
      <c r="C3" s="219">
        <f>SUM(C4:C13)</f>
        <v>120877856.25999999</v>
      </c>
      <c r="D3" s="260">
        <f t="shared" ref="D3:E3" si="0">SUM(D4:D13)</f>
        <v>45097383.93</v>
      </c>
      <c r="E3" s="260">
        <f t="shared" si="0"/>
        <v>44888489.460000001</v>
      </c>
    </row>
    <row r="4" spans="1:5" x14ac:dyDescent="0.25">
      <c r="A4" s="222"/>
      <c r="B4" s="230" t="s">
        <v>14</v>
      </c>
      <c r="C4" s="228">
        <v>0</v>
      </c>
      <c r="D4" s="228">
        <v>0</v>
      </c>
      <c r="E4" s="223">
        <v>0</v>
      </c>
    </row>
    <row r="5" spans="1:5" x14ac:dyDescent="0.25">
      <c r="A5" s="222"/>
      <c r="B5" s="230" t="s">
        <v>15</v>
      </c>
      <c r="C5" s="228">
        <v>0</v>
      </c>
      <c r="D5" s="228">
        <v>0</v>
      </c>
      <c r="E5" s="223">
        <v>0</v>
      </c>
    </row>
    <row r="6" spans="1:5" x14ac:dyDescent="0.25">
      <c r="A6" s="222"/>
      <c r="B6" s="230" t="s">
        <v>16</v>
      </c>
      <c r="C6" s="228">
        <v>0</v>
      </c>
      <c r="D6" s="228">
        <v>0</v>
      </c>
      <c r="E6" s="223">
        <v>0</v>
      </c>
    </row>
    <row r="7" spans="1:5" x14ac:dyDescent="0.25">
      <c r="A7" s="222"/>
      <c r="B7" s="230" t="s">
        <v>17</v>
      </c>
      <c r="C7" s="228">
        <v>0</v>
      </c>
      <c r="D7" s="228">
        <v>0</v>
      </c>
      <c r="E7" s="223">
        <v>0</v>
      </c>
    </row>
    <row r="8" spans="1:5" x14ac:dyDescent="0.25">
      <c r="A8" s="222"/>
      <c r="B8" s="230" t="s">
        <v>18</v>
      </c>
      <c r="C8" s="228">
        <v>0</v>
      </c>
      <c r="D8" s="228">
        <v>0</v>
      </c>
      <c r="E8" s="223">
        <v>0</v>
      </c>
    </row>
    <row r="9" spans="1:5" x14ac:dyDescent="0.25">
      <c r="A9" s="222"/>
      <c r="B9" s="230" t="s">
        <v>19</v>
      </c>
      <c r="C9" s="228">
        <v>0</v>
      </c>
      <c r="D9" s="228">
        <v>0</v>
      </c>
      <c r="E9" s="223">
        <v>0</v>
      </c>
    </row>
    <row r="10" spans="1:5" x14ac:dyDescent="0.25">
      <c r="A10" s="222"/>
      <c r="B10" s="230" t="s">
        <v>193</v>
      </c>
      <c r="C10" s="253">
        <v>16296093</v>
      </c>
      <c r="D10" s="405">
        <v>2564217.6800000002</v>
      </c>
      <c r="E10" s="430">
        <v>2564217.6800000002</v>
      </c>
    </row>
    <row r="11" spans="1:5" x14ac:dyDescent="0.25">
      <c r="A11" s="222"/>
      <c r="B11" s="230" t="s">
        <v>113</v>
      </c>
      <c r="C11" s="253">
        <v>51018101</v>
      </c>
      <c r="D11" s="405">
        <v>20007240</v>
      </c>
      <c r="E11" s="430">
        <v>20007240</v>
      </c>
    </row>
    <row r="12" spans="1:5" x14ac:dyDescent="0.25">
      <c r="A12" s="222"/>
      <c r="B12" s="230" t="s">
        <v>81</v>
      </c>
      <c r="C12" s="253">
        <v>53563662.259999998</v>
      </c>
      <c r="D12" s="405">
        <v>22525926.25</v>
      </c>
      <c r="E12" s="430">
        <v>22317031.780000001</v>
      </c>
    </row>
    <row r="13" spans="1:5" x14ac:dyDescent="0.25">
      <c r="A13" s="224"/>
      <c r="B13" s="230" t="s">
        <v>23</v>
      </c>
      <c r="C13" s="228">
        <v>0</v>
      </c>
      <c r="D13" s="228">
        <v>0</v>
      </c>
      <c r="E13" s="223">
        <v>0</v>
      </c>
    </row>
    <row r="14" spans="1:5" x14ac:dyDescent="0.25">
      <c r="A14" s="234" t="s">
        <v>194</v>
      </c>
      <c r="B14" s="221"/>
      <c r="C14" s="225">
        <f>SUM(C15:C23)</f>
        <v>120877856.25999999</v>
      </c>
      <c r="D14" s="262">
        <f t="shared" ref="D14:E14" si="1">SUM(D15:D23)</f>
        <v>23698182.220000003</v>
      </c>
      <c r="E14" s="262">
        <f t="shared" si="1"/>
        <v>23422096.379999999</v>
      </c>
    </row>
    <row r="15" spans="1:5" x14ac:dyDescent="0.25">
      <c r="A15" s="222"/>
      <c r="B15" s="230" t="s">
        <v>53</v>
      </c>
      <c r="C15" s="261">
        <v>94557871.379999995</v>
      </c>
      <c r="D15" s="431">
        <v>20939348.84</v>
      </c>
      <c r="E15" s="432">
        <v>20939348.84</v>
      </c>
    </row>
    <row r="16" spans="1:5" x14ac:dyDescent="0.25">
      <c r="A16" s="222"/>
      <c r="B16" s="230" t="s">
        <v>61</v>
      </c>
      <c r="C16" s="261">
        <v>2167925.7000000002</v>
      </c>
      <c r="D16" s="431">
        <v>191531.44</v>
      </c>
      <c r="E16" s="432">
        <v>160034.64000000001</v>
      </c>
    </row>
    <row r="17" spans="1:5" x14ac:dyDescent="0.25">
      <c r="A17" s="222"/>
      <c r="B17" s="230" t="s">
        <v>71</v>
      </c>
      <c r="C17" s="261">
        <v>21993846.18</v>
      </c>
      <c r="D17" s="431">
        <v>1865318.69</v>
      </c>
      <c r="E17" s="432">
        <v>1844544.65</v>
      </c>
    </row>
    <row r="18" spans="1:5" x14ac:dyDescent="0.25">
      <c r="A18" s="222"/>
      <c r="B18" s="230" t="s">
        <v>81</v>
      </c>
      <c r="C18" s="261">
        <v>1916779</v>
      </c>
      <c r="D18" s="431">
        <v>254353.25</v>
      </c>
      <c r="E18" s="432">
        <v>254353.25</v>
      </c>
    </row>
    <row r="19" spans="1:5" x14ac:dyDescent="0.25">
      <c r="A19" s="222"/>
      <c r="B19" s="230" t="s">
        <v>91</v>
      </c>
      <c r="C19" s="261">
        <v>241434</v>
      </c>
      <c r="D19" s="431">
        <v>447630</v>
      </c>
      <c r="E19" s="432">
        <v>223815</v>
      </c>
    </row>
    <row r="20" spans="1:5" x14ac:dyDescent="0.25">
      <c r="A20" s="222"/>
      <c r="B20" s="230" t="s">
        <v>101</v>
      </c>
      <c r="C20" s="228">
        <v>0</v>
      </c>
      <c r="D20" s="228">
        <v>0</v>
      </c>
      <c r="E20" s="223">
        <v>0</v>
      </c>
    </row>
    <row r="21" spans="1:5" x14ac:dyDescent="0.25">
      <c r="A21" s="222"/>
      <c r="B21" s="230" t="s">
        <v>105</v>
      </c>
      <c r="C21" s="228">
        <v>0</v>
      </c>
      <c r="D21" s="228">
        <v>0</v>
      </c>
      <c r="E21" s="223">
        <v>0</v>
      </c>
    </row>
    <row r="22" spans="1:5" x14ac:dyDescent="0.25">
      <c r="A22" s="222"/>
      <c r="B22" s="230" t="s">
        <v>195</v>
      </c>
      <c r="C22" s="228">
        <v>0</v>
      </c>
      <c r="D22" s="228">
        <v>0</v>
      </c>
      <c r="E22" s="223">
        <v>0</v>
      </c>
    </row>
    <row r="23" spans="1:5" x14ac:dyDescent="0.25">
      <c r="A23" s="222"/>
      <c r="B23" s="230" t="s">
        <v>117</v>
      </c>
      <c r="C23" s="228">
        <v>0</v>
      </c>
      <c r="D23" s="228">
        <v>0</v>
      </c>
      <c r="E23" s="223">
        <v>0</v>
      </c>
    </row>
    <row r="24" spans="1:5" x14ac:dyDescent="0.25">
      <c r="A24" s="226"/>
      <c r="B24" s="231" t="s">
        <v>373</v>
      </c>
      <c r="C24" s="227">
        <f>C3-C14</f>
        <v>0</v>
      </c>
      <c r="D24" s="266">
        <f t="shared" ref="D24:E24" si="2">D3-D14</f>
        <v>21399201.709999997</v>
      </c>
      <c r="E24" s="270">
        <f t="shared" si="2"/>
        <v>21466393.080000002</v>
      </c>
    </row>
    <row r="27" spans="1:5" ht="22.5" x14ac:dyDescent="0.25">
      <c r="A27" s="352" t="s">
        <v>47</v>
      </c>
      <c r="B27" s="353"/>
      <c r="C27" s="235" t="s">
        <v>371</v>
      </c>
      <c r="D27" s="235" t="s">
        <v>6</v>
      </c>
      <c r="E27" s="235" t="s">
        <v>372</v>
      </c>
    </row>
    <row r="28" spans="1:5" x14ac:dyDescent="0.25">
      <c r="A28" s="232" t="s">
        <v>196</v>
      </c>
      <c r="B28" s="233"/>
      <c r="C28" s="236">
        <v>0</v>
      </c>
      <c r="D28" s="236">
        <f>SUM(D29:D35)</f>
        <v>1391961.71</v>
      </c>
      <c r="E28" s="271">
        <f>SUM(E29:E35)</f>
        <v>1459153.08</v>
      </c>
    </row>
    <row r="29" spans="1:5" x14ac:dyDescent="0.25">
      <c r="A29" s="222"/>
      <c r="B29" s="230" t="s">
        <v>197</v>
      </c>
      <c r="C29" s="237">
        <v>0</v>
      </c>
      <c r="D29" s="433">
        <v>214800.52</v>
      </c>
      <c r="E29" s="437">
        <v>196299.89</v>
      </c>
    </row>
    <row r="30" spans="1:5" x14ac:dyDescent="0.25">
      <c r="A30" s="222"/>
      <c r="B30" s="230" t="s">
        <v>374</v>
      </c>
      <c r="C30" s="237">
        <v>0</v>
      </c>
      <c r="D30" s="433">
        <v>0</v>
      </c>
      <c r="E30" s="437">
        <v>0</v>
      </c>
    </row>
    <row r="31" spans="1:5" x14ac:dyDescent="0.25">
      <c r="A31" s="222"/>
      <c r="B31" s="230" t="s">
        <v>198</v>
      </c>
      <c r="C31" s="237">
        <v>0</v>
      </c>
      <c r="D31" s="433">
        <v>0</v>
      </c>
      <c r="E31" s="437">
        <v>0</v>
      </c>
    </row>
    <row r="32" spans="1:5" x14ac:dyDescent="0.25">
      <c r="A32" s="222"/>
      <c r="B32" s="230" t="s">
        <v>199</v>
      </c>
      <c r="C32" s="237">
        <v>0</v>
      </c>
      <c r="D32" s="433">
        <v>-422763.05</v>
      </c>
      <c r="E32" s="437">
        <v>-198948.05</v>
      </c>
    </row>
    <row r="33" spans="1:5" x14ac:dyDescent="0.25">
      <c r="A33" s="222"/>
      <c r="B33" s="230" t="s">
        <v>375</v>
      </c>
      <c r="C33" s="237">
        <v>0</v>
      </c>
      <c r="D33" s="433">
        <v>1599924.24</v>
      </c>
      <c r="E33" s="437">
        <v>1461801.24</v>
      </c>
    </row>
    <row r="34" spans="1:5" x14ac:dyDescent="0.25">
      <c r="A34" s="222"/>
      <c r="B34" s="230" t="s">
        <v>200</v>
      </c>
      <c r="C34" s="237">
        <v>0</v>
      </c>
      <c r="D34" s="264">
        <v>0</v>
      </c>
      <c r="E34" s="238">
        <v>0</v>
      </c>
    </row>
    <row r="35" spans="1:5" x14ac:dyDescent="0.25">
      <c r="A35" s="222"/>
      <c r="B35" s="230" t="s">
        <v>376</v>
      </c>
      <c r="C35" s="237">
        <v>0</v>
      </c>
      <c r="D35" s="264">
        <v>0</v>
      </c>
      <c r="E35" s="238">
        <v>0</v>
      </c>
    </row>
    <row r="36" spans="1:5" x14ac:dyDescent="0.25">
      <c r="A36" s="221" t="s">
        <v>201</v>
      </c>
      <c r="B36" s="230"/>
      <c r="C36" s="239">
        <v>0</v>
      </c>
      <c r="D36" s="265">
        <f>D37</f>
        <v>20007240</v>
      </c>
      <c r="E36" s="436">
        <f>E37</f>
        <v>20007240</v>
      </c>
    </row>
    <row r="37" spans="1:5" x14ac:dyDescent="0.25">
      <c r="A37" s="222"/>
      <c r="B37" s="230" t="s">
        <v>375</v>
      </c>
      <c r="C37" s="237">
        <v>0</v>
      </c>
      <c r="D37" s="434">
        <v>20007240</v>
      </c>
      <c r="E37" s="435">
        <v>20007240</v>
      </c>
    </row>
    <row r="38" spans="1:5" x14ac:dyDescent="0.25">
      <c r="A38" s="229"/>
      <c r="B38" s="220" t="s">
        <v>200</v>
      </c>
      <c r="C38" s="237">
        <v>0</v>
      </c>
      <c r="D38" s="237">
        <v>0</v>
      </c>
      <c r="E38" s="238">
        <v>0</v>
      </c>
    </row>
    <row r="39" spans="1:5" x14ac:dyDescent="0.25">
      <c r="A39" s="229"/>
      <c r="B39" s="220" t="s">
        <v>377</v>
      </c>
      <c r="C39" s="237">
        <v>0</v>
      </c>
      <c r="D39" s="237">
        <v>0</v>
      </c>
      <c r="E39" s="238">
        <v>0</v>
      </c>
    </row>
    <row r="40" spans="1:5" x14ac:dyDescent="0.25">
      <c r="A40" s="226"/>
      <c r="B40" s="231" t="s">
        <v>373</v>
      </c>
      <c r="C40" s="227">
        <f>C28+C36</f>
        <v>0</v>
      </c>
      <c r="D40" s="263">
        <f t="shared" ref="D40:E40" si="3">D28+D36</f>
        <v>21399201.710000001</v>
      </c>
      <c r="E40" s="270">
        <f t="shared" si="3"/>
        <v>21466393.079999998</v>
      </c>
    </row>
    <row r="41" spans="1:5" x14ac:dyDescent="0.25">
      <c r="A41" s="220" t="s">
        <v>254</v>
      </c>
      <c r="B41" s="229"/>
      <c r="C41" s="229"/>
      <c r="D41" s="229"/>
      <c r="E41" s="229"/>
    </row>
    <row r="45" spans="1:5" x14ac:dyDescent="0.25">
      <c r="B45" s="218" t="s">
        <v>39</v>
      </c>
      <c r="C45" s="284" t="s">
        <v>40</v>
      </c>
      <c r="D45" s="284"/>
      <c r="E45" s="284"/>
    </row>
    <row r="46" spans="1:5" x14ac:dyDescent="0.25">
      <c r="B46" s="218" t="s">
        <v>385</v>
      </c>
      <c r="C46" s="275" t="s">
        <v>369</v>
      </c>
      <c r="D46" s="275"/>
      <c r="E46" s="275"/>
    </row>
    <row r="47" spans="1:5" x14ac:dyDescent="0.25">
      <c r="B47" s="122"/>
      <c r="C47" s="275"/>
      <c r="D47" s="275"/>
      <c r="E47" s="275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workbookViewId="0">
      <selection activeCell="M12" sqref="M12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307" t="s">
        <v>418</v>
      </c>
      <c r="B1" s="307"/>
      <c r="C1" s="307"/>
      <c r="D1" s="307"/>
      <c r="E1" s="307"/>
      <c r="F1" s="307"/>
      <c r="G1" s="307"/>
      <c r="H1" s="308"/>
    </row>
    <row r="2" spans="1:8" x14ac:dyDescent="0.25">
      <c r="A2" s="354" t="s">
        <v>47</v>
      </c>
      <c r="B2" s="312"/>
      <c r="C2" s="307" t="s">
        <v>45</v>
      </c>
      <c r="D2" s="307"/>
      <c r="E2" s="307"/>
      <c r="F2" s="307"/>
      <c r="G2" s="307"/>
      <c r="H2" s="309" t="s">
        <v>46</v>
      </c>
    </row>
    <row r="3" spans="1:8" ht="22.5" x14ac:dyDescent="0.25">
      <c r="A3" s="355"/>
      <c r="B3" s="314"/>
      <c r="C3" s="248" t="s">
        <v>48</v>
      </c>
      <c r="D3" s="244" t="s">
        <v>49</v>
      </c>
      <c r="E3" s="244" t="s">
        <v>5</v>
      </c>
      <c r="F3" s="244" t="s">
        <v>6</v>
      </c>
      <c r="G3" s="249" t="s">
        <v>50</v>
      </c>
      <c r="H3" s="310"/>
    </row>
    <row r="4" spans="1:8" x14ac:dyDescent="0.25">
      <c r="A4" s="356"/>
      <c r="B4" s="316"/>
      <c r="C4" s="243">
        <v>1</v>
      </c>
      <c r="D4" s="243">
        <v>2</v>
      </c>
      <c r="E4" s="243" t="s">
        <v>51</v>
      </c>
      <c r="F4" s="243">
        <v>4</v>
      </c>
      <c r="G4" s="243">
        <v>5</v>
      </c>
      <c r="H4" s="243" t="s">
        <v>52</v>
      </c>
    </row>
    <row r="5" spans="1:8" x14ac:dyDescent="0.25">
      <c r="A5" s="250" t="s">
        <v>202</v>
      </c>
      <c r="B5" s="240"/>
      <c r="C5" s="246"/>
      <c r="D5" s="246"/>
      <c r="E5" s="246"/>
      <c r="F5" s="246"/>
      <c r="G5" s="246"/>
      <c r="H5" s="246"/>
    </row>
    <row r="6" spans="1:8" x14ac:dyDescent="0.25">
      <c r="A6" s="251" t="s">
        <v>203</v>
      </c>
      <c r="B6" s="247"/>
      <c r="C6" s="272">
        <f>SUM(C7:C8)</f>
        <v>7179110.5599999996</v>
      </c>
      <c r="D6" s="449">
        <f t="shared" ref="D6:H6" si="0">SUM(D7:D8)</f>
        <v>70000.03</v>
      </c>
      <c r="E6" s="449">
        <f t="shared" si="0"/>
        <v>7249110.5899999999</v>
      </c>
      <c r="F6" s="449">
        <f t="shared" si="0"/>
        <v>1620814.16</v>
      </c>
      <c r="G6" s="449">
        <f t="shared" si="0"/>
        <v>1620814.16</v>
      </c>
      <c r="H6" s="449">
        <f t="shared" si="0"/>
        <v>5628296.4299999997</v>
      </c>
    </row>
    <row r="7" spans="1:8" x14ac:dyDescent="0.25">
      <c r="A7" s="245"/>
      <c r="B7" s="242" t="s">
        <v>204</v>
      </c>
      <c r="C7" s="273">
        <v>7179110.5599999996</v>
      </c>
      <c r="D7" s="450">
        <v>70000.03</v>
      </c>
      <c r="E7" s="273">
        <f>C7+D7</f>
        <v>7249110.5899999999</v>
      </c>
      <c r="F7" s="453">
        <v>1620814.16</v>
      </c>
      <c r="G7" s="453">
        <v>1620814.16</v>
      </c>
      <c r="H7" s="273">
        <f>E7-F7</f>
        <v>5628296.4299999997</v>
      </c>
    </row>
    <row r="8" spans="1:8" x14ac:dyDescent="0.25">
      <c r="A8" s="245"/>
      <c r="B8" s="242" t="s">
        <v>205</v>
      </c>
      <c r="C8" s="273">
        <v>0</v>
      </c>
      <c r="D8" s="273">
        <v>0</v>
      </c>
      <c r="E8" s="450">
        <f>C8+D8</f>
        <v>0</v>
      </c>
      <c r="F8" s="273">
        <v>0</v>
      </c>
      <c r="G8" s="273">
        <v>0</v>
      </c>
      <c r="H8" s="273">
        <v>0</v>
      </c>
    </row>
    <row r="9" spans="1:8" x14ac:dyDescent="0.25">
      <c r="A9" s="251" t="s">
        <v>206</v>
      </c>
      <c r="B9" s="247"/>
      <c r="C9" s="272">
        <f>SUM(C10:C17)</f>
        <v>80880853.219999999</v>
      </c>
      <c r="D9" s="449">
        <f t="shared" ref="D9:H9" si="1">SUM(D10:D17)</f>
        <v>7764362.4399999995</v>
      </c>
      <c r="E9" s="449">
        <f t="shared" si="1"/>
        <v>88645215.660000011</v>
      </c>
      <c r="F9" s="449">
        <f t="shared" si="1"/>
        <v>15667470.6</v>
      </c>
      <c r="G9" s="449">
        <f t="shared" si="1"/>
        <v>15432690.139999999</v>
      </c>
      <c r="H9" s="449">
        <f t="shared" si="1"/>
        <v>72977745.060000002</v>
      </c>
    </row>
    <row r="10" spans="1:8" x14ac:dyDescent="0.25">
      <c r="A10" s="245"/>
      <c r="B10" s="242" t="s">
        <v>207</v>
      </c>
      <c r="C10" s="273">
        <v>74367197.280000001</v>
      </c>
      <c r="D10" s="451">
        <v>7129441.4299999997</v>
      </c>
      <c r="E10" s="273">
        <f>C10+D10</f>
        <v>81496638.710000008</v>
      </c>
      <c r="F10" s="454">
        <v>14604505.49</v>
      </c>
      <c r="G10" s="454">
        <v>14369725.029999999</v>
      </c>
      <c r="H10" s="273">
        <f>E10-F10</f>
        <v>66892133.220000006</v>
      </c>
    </row>
    <row r="11" spans="1:8" x14ac:dyDescent="0.25">
      <c r="A11" s="245"/>
      <c r="B11" s="242" t="s">
        <v>208</v>
      </c>
      <c r="C11" s="273">
        <v>0</v>
      </c>
      <c r="D11" s="451">
        <v>0</v>
      </c>
      <c r="E11" s="450">
        <f t="shared" ref="E11:E17" si="2">C11+D11</f>
        <v>0</v>
      </c>
      <c r="F11" s="454">
        <v>0</v>
      </c>
      <c r="G11" s="454">
        <v>0</v>
      </c>
      <c r="H11" s="455">
        <f t="shared" ref="H11:H13" si="3">E11-F11</f>
        <v>0</v>
      </c>
    </row>
    <row r="12" spans="1:8" x14ac:dyDescent="0.25">
      <c r="A12" s="245"/>
      <c r="B12" s="242" t="s">
        <v>209</v>
      </c>
      <c r="C12" s="273">
        <v>6513655.9400000004</v>
      </c>
      <c r="D12" s="451">
        <v>634921.01</v>
      </c>
      <c r="E12" s="450">
        <f t="shared" si="2"/>
        <v>7148576.9500000002</v>
      </c>
      <c r="F12" s="454">
        <v>1062965.1100000001</v>
      </c>
      <c r="G12" s="454">
        <v>1062965.1100000001</v>
      </c>
      <c r="H12" s="455">
        <f t="shared" si="3"/>
        <v>6085611.8399999999</v>
      </c>
    </row>
    <row r="13" spans="1:8" x14ac:dyDescent="0.25">
      <c r="A13" s="245"/>
      <c r="B13" s="242" t="s">
        <v>210</v>
      </c>
      <c r="C13" s="273">
        <v>0</v>
      </c>
      <c r="D13" s="273">
        <v>0</v>
      </c>
      <c r="E13" s="450">
        <f t="shared" si="2"/>
        <v>0</v>
      </c>
      <c r="F13" s="273">
        <v>0</v>
      </c>
      <c r="G13" s="273">
        <v>0</v>
      </c>
      <c r="H13" s="455">
        <f t="shared" si="3"/>
        <v>0</v>
      </c>
    </row>
    <row r="14" spans="1:8" x14ac:dyDescent="0.25">
      <c r="A14" s="245"/>
      <c r="B14" s="242" t="s">
        <v>211</v>
      </c>
      <c r="C14" s="273">
        <v>0</v>
      </c>
      <c r="D14" s="273">
        <v>0</v>
      </c>
      <c r="E14" s="450">
        <f t="shared" si="2"/>
        <v>0</v>
      </c>
      <c r="F14" s="273">
        <v>0</v>
      </c>
      <c r="G14" s="273">
        <v>0</v>
      </c>
      <c r="H14" s="273">
        <v>0</v>
      </c>
    </row>
    <row r="15" spans="1:8" x14ac:dyDescent="0.25">
      <c r="A15" s="245"/>
      <c r="B15" s="242" t="s">
        <v>212</v>
      </c>
      <c r="C15" s="273">
        <v>0</v>
      </c>
      <c r="D15" s="273">
        <v>0</v>
      </c>
      <c r="E15" s="450">
        <f t="shared" si="2"/>
        <v>0</v>
      </c>
      <c r="F15" s="273">
        <v>0</v>
      </c>
      <c r="G15" s="273">
        <v>0</v>
      </c>
      <c r="H15" s="273">
        <v>0</v>
      </c>
    </row>
    <row r="16" spans="1:8" x14ac:dyDescent="0.25">
      <c r="A16" s="245"/>
      <c r="B16" s="242" t="s">
        <v>213</v>
      </c>
      <c r="C16" s="273">
        <v>0</v>
      </c>
      <c r="D16" s="273">
        <v>0</v>
      </c>
      <c r="E16" s="450">
        <f t="shared" si="2"/>
        <v>0</v>
      </c>
      <c r="F16" s="273">
        <v>0</v>
      </c>
      <c r="G16" s="273">
        <v>0</v>
      </c>
      <c r="H16" s="273">
        <v>0</v>
      </c>
    </row>
    <row r="17" spans="1:8" x14ac:dyDescent="0.25">
      <c r="A17" s="245"/>
      <c r="B17" s="242" t="s">
        <v>214</v>
      </c>
      <c r="C17" s="273">
        <v>0</v>
      </c>
      <c r="D17" s="273">
        <v>0</v>
      </c>
      <c r="E17" s="450">
        <f t="shared" si="2"/>
        <v>0</v>
      </c>
      <c r="F17" s="273">
        <v>0</v>
      </c>
      <c r="G17" s="273">
        <v>0</v>
      </c>
      <c r="H17" s="273">
        <v>0</v>
      </c>
    </row>
    <row r="18" spans="1:8" x14ac:dyDescent="0.25">
      <c r="A18" s="251" t="s">
        <v>215</v>
      </c>
      <c r="B18" s="247"/>
      <c r="C18" s="272">
        <f>SUM(C19:C21)</f>
        <v>32817892.48</v>
      </c>
      <c r="D18" s="449">
        <f t="shared" ref="D18:H18" si="4">SUM(D19:D21)</f>
        <v>1360429.2</v>
      </c>
      <c r="E18" s="449">
        <f t="shared" si="4"/>
        <v>34178321.68</v>
      </c>
      <c r="F18" s="449">
        <f t="shared" si="4"/>
        <v>6409897.46</v>
      </c>
      <c r="G18" s="449">
        <f t="shared" si="4"/>
        <v>6368592.0800000001</v>
      </c>
      <c r="H18" s="449">
        <f t="shared" si="4"/>
        <v>27768424.219999999</v>
      </c>
    </row>
    <row r="19" spans="1:8" x14ac:dyDescent="0.25">
      <c r="A19" s="245"/>
      <c r="B19" s="242" t="s">
        <v>216</v>
      </c>
      <c r="C19" s="273">
        <v>31378047.039999999</v>
      </c>
      <c r="D19" s="452">
        <v>1360429.21</v>
      </c>
      <c r="E19" s="273">
        <f>C19+D19</f>
        <v>32738476.25</v>
      </c>
      <c r="F19" s="455">
        <v>6093799.7800000003</v>
      </c>
      <c r="G19" s="455">
        <v>6052494.4000000004</v>
      </c>
      <c r="H19" s="273">
        <f>E19-F19</f>
        <v>26644676.469999999</v>
      </c>
    </row>
    <row r="20" spans="1:8" x14ac:dyDescent="0.25">
      <c r="A20" s="245"/>
      <c r="B20" s="242" t="s">
        <v>217</v>
      </c>
      <c r="C20" s="273">
        <v>1439845.44</v>
      </c>
      <c r="D20" s="452">
        <v>-0.01</v>
      </c>
      <c r="E20" s="450">
        <f t="shared" ref="E20:E21" si="5">C20+D20</f>
        <v>1439845.43</v>
      </c>
      <c r="F20" s="455">
        <v>316097.68</v>
      </c>
      <c r="G20" s="455">
        <v>316097.68</v>
      </c>
      <c r="H20" s="455">
        <f t="shared" ref="H20:H21" si="6">E20-F20</f>
        <v>1123747.75</v>
      </c>
    </row>
    <row r="21" spans="1:8" x14ac:dyDescent="0.25">
      <c r="A21" s="245"/>
      <c r="B21" s="242" t="s">
        <v>218</v>
      </c>
      <c r="C21" s="273">
        <v>0</v>
      </c>
      <c r="D21" s="273">
        <v>0</v>
      </c>
      <c r="E21" s="450">
        <f t="shared" si="5"/>
        <v>0</v>
      </c>
      <c r="F21" s="273">
        <v>0</v>
      </c>
      <c r="G21" s="273">
        <v>0</v>
      </c>
      <c r="H21" s="455">
        <f t="shared" si="6"/>
        <v>0</v>
      </c>
    </row>
    <row r="22" spans="1:8" x14ac:dyDescent="0.25">
      <c r="A22" s="251" t="s">
        <v>219</v>
      </c>
      <c r="B22" s="247"/>
      <c r="C22" s="272">
        <v>0</v>
      </c>
      <c r="D22" s="272">
        <v>0</v>
      </c>
      <c r="E22" s="272">
        <v>0</v>
      </c>
      <c r="F22" s="272">
        <v>0</v>
      </c>
      <c r="G22" s="272">
        <v>0</v>
      </c>
      <c r="H22" s="272">
        <v>0</v>
      </c>
    </row>
    <row r="23" spans="1:8" x14ac:dyDescent="0.25">
      <c r="A23" s="245"/>
      <c r="B23" s="242" t="s">
        <v>220</v>
      </c>
      <c r="C23" s="273">
        <v>0</v>
      </c>
      <c r="D23" s="273">
        <v>0</v>
      </c>
      <c r="E23" s="273">
        <v>0</v>
      </c>
      <c r="F23" s="273">
        <v>0</v>
      </c>
      <c r="G23" s="273">
        <v>0</v>
      </c>
      <c r="H23" s="273">
        <v>0</v>
      </c>
    </row>
    <row r="24" spans="1:8" x14ac:dyDescent="0.25">
      <c r="A24" s="245"/>
      <c r="B24" s="242" t="s">
        <v>221</v>
      </c>
      <c r="C24" s="273">
        <v>0</v>
      </c>
      <c r="D24" s="273">
        <v>0</v>
      </c>
      <c r="E24" s="273">
        <v>0</v>
      </c>
      <c r="F24" s="273">
        <v>0</v>
      </c>
      <c r="G24" s="273">
        <v>0</v>
      </c>
      <c r="H24" s="273">
        <v>0</v>
      </c>
    </row>
    <row r="25" spans="1:8" x14ac:dyDescent="0.25">
      <c r="A25" s="251" t="s">
        <v>222</v>
      </c>
      <c r="B25" s="247"/>
      <c r="C25" s="272">
        <v>0</v>
      </c>
      <c r="D25" s="272">
        <v>0</v>
      </c>
      <c r="E25" s="272">
        <v>0</v>
      </c>
      <c r="F25" s="272">
        <v>0</v>
      </c>
      <c r="G25" s="272">
        <v>0</v>
      </c>
      <c r="H25" s="272">
        <v>0</v>
      </c>
    </row>
    <row r="26" spans="1:8" x14ac:dyDescent="0.25">
      <c r="A26" s="245"/>
      <c r="B26" s="242" t="s">
        <v>223</v>
      </c>
      <c r="C26" s="273">
        <v>0</v>
      </c>
      <c r="D26" s="273">
        <v>0</v>
      </c>
      <c r="E26" s="273">
        <v>0</v>
      </c>
      <c r="F26" s="273">
        <v>0</v>
      </c>
      <c r="G26" s="273">
        <v>0</v>
      </c>
      <c r="H26" s="273">
        <v>0</v>
      </c>
    </row>
    <row r="27" spans="1:8" x14ac:dyDescent="0.25">
      <c r="A27" s="245"/>
      <c r="B27" s="242" t="s">
        <v>224</v>
      </c>
      <c r="C27" s="273">
        <v>0</v>
      </c>
      <c r="D27" s="273">
        <v>0</v>
      </c>
      <c r="E27" s="273">
        <v>0</v>
      </c>
      <c r="F27" s="273">
        <v>0</v>
      </c>
      <c r="G27" s="273">
        <v>0</v>
      </c>
      <c r="H27" s="273">
        <v>0</v>
      </c>
    </row>
    <row r="28" spans="1:8" x14ac:dyDescent="0.25">
      <c r="A28" s="245"/>
      <c r="B28" s="242" t="s">
        <v>225</v>
      </c>
      <c r="C28" s="273">
        <v>0</v>
      </c>
      <c r="D28" s="273">
        <v>0</v>
      </c>
      <c r="E28" s="273">
        <v>0</v>
      </c>
      <c r="F28" s="273">
        <v>0</v>
      </c>
      <c r="G28" s="273">
        <v>0</v>
      </c>
      <c r="H28" s="273">
        <v>0</v>
      </c>
    </row>
    <row r="29" spans="1:8" x14ac:dyDescent="0.25">
      <c r="A29" s="245"/>
      <c r="B29" s="242" t="s">
        <v>226</v>
      </c>
      <c r="C29" s="273">
        <v>0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</row>
    <row r="30" spans="1:8" x14ac:dyDescent="0.25">
      <c r="A30" s="251" t="s">
        <v>378</v>
      </c>
      <c r="B30" s="247"/>
      <c r="C30" s="272">
        <v>0</v>
      </c>
      <c r="D30" s="272">
        <v>0</v>
      </c>
      <c r="E30" s="272">
        <v>0</v>
      </c>
      <c r="F30" s="272">
        <v>0</v>
      </c>
      <c r="G30" s="272">
        <v>0</v>
      </c>
      <c r="H30" s="272">
        <v>0</v>
      </c>
    </row>
    <row r="31" spans="1:8" x14ac:dyDescent="0.25">
      <c r="A31" s="245"/>
      <c r="B31" s="242" t="s">
        <v>227</v>
      </c>
      <c r="C31" s="273">
        <v>0</v>
      </c>
      <c r="D31" s="273">
        <v>0</v>
      </c>
      <c r="E31" s="273">
        <v>0</v>
      </c>
      <c r="F31" s="273">
        <v>0</v>
      </c>
      <c r="G31" s="273">
        <v>0</v>
      </c>
      <c r="H31" s="273">
        <v>0</v>
      </c>
    </row>
    <row r="32" spans="1:8" x14ac:dyDescent="0.25">
      <c r="A32" s="247" t="s">
        <v>379</v>
      </c>
      <c r="B32" s="242"/>
      <c r="C32" s="272">
        <v>0</v>
      </c>
      <c r="D32" s="272">
        <v>0</v>
      </c>
      <c r="E32" s="272">
        <v>0</v>
      </c>
      <c r="F32" s="272">
        <v>0</v>
      </c>
      <c r="G32" s="272">
        <v>0</v>
      </c>
      <c r="H32" s="272">
        <v>0</v>
      </c>
    </row>
    <row r="33" spans="1:8" x14ac:dyDescent="0.25">
      <c r="A33" s="247" t="s">
        <v>380</v>
      </c>
      <c r="B33" s="242"/>
      <c r="C33" s="272">
        <v>0</v>
      </c>
      <c r="D33" s="272">
        <v>0</v>
      </c>
      <c r="E33" s="272">
        <v>0</v>
      </c>
      <c r="F33" s="272">
        <v>0</v>
      </c>
      <c r="G33" s="272">
        <v>0</v>
      </c>
      <c r="H33" s="272">
        <v>0</v>
      </c>
    </row>
    <row r="34" spans="1:8" x14ac:dyDescent="0.25">
      <c r="A34" s="247" t="s">
        <v>174</v>
      </c>
      <c r="B34" s="242"/>
      <c r="C34" s="272">
        <v>0</v>
      </c>
      <c r="D34" s="272">
        <v>0</v>
      </c>
      <c r="E34" s="272">
        <v>0</v>
      </c>
      <c r="F34" s="272">
        <v>0</v>
      </c>
      <c r="G34" s="272">
        <v>0</v>
      </c>
      <c r="H34" s="272">
        <v>0</v>
      </c>
    </row>
    <row r="35" spans="1:8" x14ac:dyDescent="0.25">
      <c r="A35" s="357" t="s">
        <v>125</v>
      </c>
      <c r="B35" s="358"/>
      <c r="C35" s="274">
        <f>C6+C9+C18</f>
        <v>120877856.26000001</v>
      </c>
      <c r="D35" s="274">
        <f t="shared" ref="D35:H35" si="7">D6+D9+D18</f>
        <v>9194791.6699999999</v>
      </c>
      <c r="E35" s="274">
        <f t="shared" si="7"/>
        <v>130072647.93000001</v>
      </c>
      <c r="F35" s="274">
        <f t="shared" si="7"/>
        <v>23698182.219999999</v>
      </c>
      <c r="G35" s="274">
        <f t="shared" si="7"/>
        <v>23422096.379999995</v>
      </c>
      <c r="H35" s="274">
        <f t="shared" si="7"/>
        <v>106374465.71000001</v>
      </c>
    </row>
    <row r="36" spans="1:8" x14ac:dyDescent="0.25">
      <c r="A36" s="241" t="s">
        <v>381</v>
      </c>
      <c r="B36" s="240"/>
      <c r="C36" s="240"/>
      <c r="D36" s="240"/>
      <c r="E36" s="240"/>
      <c r="F36" s="240"/>
      <c r="G36" s="240"/>
      <c r="H36" s="240"/>
    </row>
    <row r="41" spans="1:8" x14ac:dyDescent="0.25">
      <c r="B41" s="218" t="s">
        <v>39</v>
      </c>
      <c r="C41" s="123"/>
      <c r="D41" s="123"/>
      <c r="E41" s="123"/>
      <c r="F41" s="284" t="s">
        <v>40</v>
      </c>
      <c r="G41" s="284"/>
      <c r="H41" s="284"/>
    </row>
    <row r="42" spans="1:8" x14ac:dyDescent="0.25">
      <c r="B42" s="218" t="s">
        <v>385</v>
      </c>
      <c r="C42" s="123"/>
      <c r="D42" s="123"/>
      <c r="E42" s="123"/>
      <c r="F42" s="275" t="s">
        <v>369</v>
      </c>
      <c r="G42" s="275"/>
      <c r="H42" s="275"/>
    </row>
    <row r="43" spans="1:8" x14ac:dyDescent="0.25">
      <c r="B43" s="123"/>
      <c r="C43" s="123"/>
      <c r="D43" s="123"/>
      <c r="E43" s="123"/>
      <c r="F43" s="275"/>
      <c r="G43" s="275"/>
      <c r="H43" s="275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B8B3-8A8F-45A0-8AB2-9D37E5C406F8}">
  <sheetPr>
    <pageSetUpPr fitToPage="1"/>
  </sheetPr>
  <dimension ref="B1:M52"/>
  <sheetViews>
    <sheetView topLeftCell="A28" workbookViewId="0">
      <selection activeCell="F55" sqref="F55"/>
    </sheetView>
  </sheetViews>
  <sheetFormatPr baseColWidth="10" defaultRowHeight="15" x14ac:dyDescent="0.25"/>
  <cols>
    <col min="1" max="1" width="1.8554687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7" width="11.7109375" customWidth="1"/>
    <col min="8" max="8" width="11.5703125" customWidth="1"/>
    <col min="9" max="9" width="11.7109375" customWidth="1"/>
    <col min="10" max="11" width="11.5703125" customWidth="1"/>
    <col min="12" max="12" width="9.85546875" customWidth="1"/>
    <col min="13" max="13" width="9.7109375" customWidth="1"/>
  </cols>
  <sheetData>
    <row r="1" spans="2:13" ht="55.5" customHeight="1" x14ac:dyDescent="0.25">
      <c r="B1" s="377" t="s">
        <v>419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9"/>
    </row>
    <row r="2" spans="2:13" x14ac:dyDescent="0.25">
      <c r="B2" s="380" t="s">
        <v>256</v>
      </c>
      <c r="C2" s="381"/>
      <c r="D2" s="386" t="s">
        <v>257</v>
      </c>
      <c r="E2" s="389" t="s">
        <v>258</v>
      </c>
      <c r="F2" s="386" t="s">
        <v>259</v>
      </c>
      <c r="G2" s="390" t="s">
        <v>260</v>
      </c>
      <c r="H2" s="390"/>
      <c r="I2" s="390"/>
      <c r="J2" s="390"/>
      <c r="K2" s="390"/>
      <c r="L2" s="390"/>
      <c r="M2" s="391"/>
    </row>
    <row r="3" spans="2:13" ht="25.5" customHeight="1" x14ac:dyDescent="0.25">
      <c r="B3" s="382"/>
      <c r="C3" s="383"/>
      <c r="D3" s="387"/>
      <c r="E3" s="389"/>
      <c r="F3" s="387"/>
      <c r="G3" s="392" t="s">
        <v>261</v>
      </c>
      <c r="H3" s="394" t="s">
        <v>262</v>
      </c>
      <c r="I3" s="361" t="s">
        <v>263</v>
      </c>
      <c r="J3" s="361" t="s">
        <v>264</v>
      </c>
      <c r="K3" s="361" t="s">
        <v>265</v>
      </c>
      <c r="L3" s="364" t="s">
        <v>266</v>
      </c>
      <c r="M3" s="365"/>
    </row>
    <row r="4" spans="2:13" x14ac:dyDescent="0.25">
      <c r="B4" s="382"/>
      <c r="C4" s="383"/>
      <c r="D4" s="387"/>
      <c r="E4" s="389"/>
      <c r="F4" s="387"/>
      <c r="G4" s="382"/>
      <c r="H4" s="395"/>
      <c r="I4" s="396"/>
      <c r="J4" s="396"/>
      <c r="K4" s="362"/>
      <c r="L4" s="366" t="s">
        <v>267</v>
      </c>
      <c r="M4" s="368" t="s">
        <v>268</v>
      </c>
    </row>
    <row r="5" spans="2:13" x14ac:dyDescent="0.25">
      <c r="B5" s="384"/>
      <c r="C5" s="385"/>
      <c r="D5" s="388"/>
      <c r="E5" s="389"/>
      <c r="F5" s="388"/>
      <c r="G5" s="393"/>
      <c r="H5" s="366"/>
      <c r="I5" s="397"/>
      <c r="J5" s="397"/>
      <c r="K5" s="363"/>
      <c r="L5" s="367"/>
      <c r="M5" s="369"/>
    </row>
    <row r="6" spans="2:13" x14ac:dyDescent="0.25">
      <c r="B6" s="370" t="s">
        <v>269</v>
      </c>
      <c r="C6" s="371"/>
      <c r="D6" s="371"/>
      <c r="E6" s="463"/>
      <c r="F6" s="464"/>
      <c r="G6" s="465"/>
      <c r="H6" s="465"/>
      <c r="I6" s="465"/>
      <c r="J6" s="372"/>
      <c r="K6" s="372"/>
      <c r="L6" s="465"/>
      <c r="M6" s="466"/>
    </row>
    <row r="7" spans="2:13" x14ac:dyDescent="0.25">
      <c r="B7" s="467"/>
      <c r="C7" s="373" t="s">
        <v>270</v>
      </c>
      <c r="D7" s="373"/>
      <c r="E7" s="463"/>
      <c r="F7" s="468"/>
      <c r="G7" s="469"/>
      <c r="H7" s="469"/>
      <c r="I7" s="469"/>
      <c r="J7" s="469"/>
      <c r="K7" s="469"/>
      <c r="L7" s="469"/>
      <c r="M7" s="470"/>
    </row>
    <row r="8" spans="2:13" x14ac:dyDescent="0.25">
      <c r="B8" s="467"/>
      <c r="C8" s="464"/>
      <c r="D8" s="464"/>
      <c r="E8" s="471"/>
      <c r="F8" s="472"/>
      <c r="G8" s="473"/>
      <c r="H8" s="473"/>
      <c r="I8" s="473"/>
      <c r="J8" s="473"/>
      <c r="K8" s="473"/>
      <c r="L8" s="469"/>
      <c r="M8" s="470"/>
    </row>
    <row r="9" spans="2:13" ht="30.75" customHeight="1" x14ac:dyDescent="0.25">
      <c r="B9" s="474" t="s">
        <v>386</v>
      </c>
      <c r="C9" s="475"/>
      <c r="D9" s="476" t="s">
        <v>275</v>
      </c>
      <c r="E9" s="471">
        <v>5110</v>
      </c>
      <c r="F9" s="472" t="s">
        <v>383</v>
      </c>
      <c r="G9" s="477">
        <v>0</v>
      </c>
      <c r="H9" s="478">
        <v>0</v>
      </c>
      <c r="I9" s="478">
        <v>125280</v>
      </c>
      <c r="J9" s="478">
        <v>0</v>
      </c>
      <c r="K9" s="478">
        <v>0</v>
      </c>
      <c r="L9" s="479">
        <v>0</v>
      </c>
      <c r="M9" s="480">
        <v>0</v>
      </c>
    </row>
    <row r="10" spans="2:13" ht="25.5" customHeight="1" x14ac:dyDescent="0.25">
      <c r="B10" s="474" t="s">
        <v>387</v>
      </c>
      <c r="C10" s="475"/>
      <c r="D10" s="476" t="s">
        <v>275</v>
      </c>
      <c r="E10" s="471">
        <v>5110</v>
      </c>
      <c r="F10" s="472" t="s">
        <v>383</v>
      </c>
      <c r="G10" s="477">
        <v>0</v>
      </c>
      <c r="H10" s="478">
        <v>0</v>
      </c>
      <c r="I10" s="478">
        <v>34715</v>
      </c>
      <c r="J10" s="478">
        <v>0</v>
      </c>
      <c r="K10" s="478">
        <v>0</v>
      </c>
      <c r="L10" s="479">
        <v>0</v>
      </c>
      <c r="M10" s="480">
        <v>0</v>
      </c>
    </row>
    <row r="11" spans="2:13" ht="15" customHeight="1" x14ac:dyDescent="0.25">
      <c r="B11" s="474"/>
      <c r="C11" s="475"/>
      <c r="D11" s="476"/>
      <c r="E11" s="471">
        <v>5120</v>
      </c>
      <c r="F11" s="472" t="s">
        <v>422</v>
      </c>
      <c r="G11" s="477">
        <v>0</v>
      </c>
      <c r="H11" s="478">
        <v>0</v>
      </c>
      <c r="I11" s="478">
        <v>20449</v>
      </c>
      <c r="J11" s="478">
        <v>0</v>
      </c>
      <c r="K11" s="478">
        <v>0</v>
      </c>
      <c r="L11" s="479">
        <v>0</v>
      </c>
      <c r="M11" s="480">
        <v>0</v>
      </c>
    </row>
    <row r="12" spans="2:13" ht="27.75" customHeight="1" x14ac:dyDescent="0.25">
      <c r="B12" s="474"/>
      <c r="C12" s="475"/>
      <c r="D12" s="476"/>
      <c r="E12" s="471">
        <v>5150</v>
      </c>
      <c r="F12" s="472" t="s">
        <v>388</v>
      </c>
      <c r="G12" s="477">
        <v>82434</v>
      </c>
      <c r="H12" s="478">
        <v>82434</v>
      </c>
      <c r="I12" s="478">
        <v>82434</v>
      </c>
      <c r="J12" s="478">
        <v>0</v>
      </c>
      <c r="K12" s="478">
        <v>0</v>
      </c>
      <c r="L12" s="479">
        <v>0</v>
      </c>
      <c r="M12" s="480">
        <v>0</v>
      </c>
    </row>
    <row r="13" spans="2:13" ht="24" customHeight="1" x14ac:dyDescent="0.25">
      <c r="B13" s="474"/>
      <c r="C13" s="475"/>
      <c r="D13" s="476"/>
      <c r="E13" s="471">
        <v>5660</v>
      </c>
      <c r="F13" s="472" t="s">
        <v>423</v>
      </c>
      <c r="G13" s="477">
        <v>0</v>
      </c>
      <c r="H13" s="478">
        <v>0</v>
      </c>
      <c r="I13" s="478">
        <v>4500</v>
      </c>
      <c r="J13" s="478">
        <v>0</v>
      </c>
      <c r="K13" s="478">
        <v>0</v>
      </c>
      <c r="L13" s="479">
        <v>0</v>
      </c>
      <c r="M13" s="480">
        <v>0</v>
      </c>
    </row>
    <row r="14" spans="2:13" ht="15" customHeight="1" x14ac:dyDescent="0.25">
      <c r="B14" s="474"/>
      <c r="C14" s="475"/>
      <c r="D14" s="476"/>
      <c r="E14" s="471">
        <v>5690</v>
      </c>
      <c r="F14" s="472" t="s">
        <v>392</v>
      </c>
      <c r="G14" s="477">
        <v>0</v>
      </c>
      <c r="H14" s="478">
        <v>0</v>
      </c>
      <c r="I14" s="478">
        <v>8500</v>
      </c>
      <c r="J14" s="478">
        <v>0</v>
      </c>
      <c r="K14" s="478">
        <v>0</v>
      </c>
      <c r="L14" s="479">
        <v>0</v>
      </c>
      <c r="M14" s="480">
        <v>0</v>
      </c>
    </row>
    <row r="15" spans="2:13" ht="25.5" customHeight="1" x14ac:dyDescent="0.25">
      <c r="B15" s="474" t="s">
        <v>389</v>
      </c>
      <c r="C15" s="475"/>
      <c r="D15" s="476" t="s">
        <v>246</v>
      </c>
      <c r="E15" s="471">
        <v>5150</v>
      </c>
      <c r="F15" s="472" t="s">
        <v>388</v>
      </c>
      <c r="G15" s="477">
        <v>0</v>
      </c>
      <c r="H15" s="478">
        <v>0</v>
      </c>
      <c r="I15" s="478">
        <v>223815</v>
      </c>
      <c r="J15" s="478">
        <v>447630</v>
      </c>
      <c r="K15" s="478">
        <v>223815</v>
      </c>
      <c r="L15" s="479">
        <v>0</v>
      </c>
      <c r="M15" s="480">
        <v>1</v>
      </c>
    </row>
    <row r="16" spans="2:13" ht="22.5" customHeight="1" x14ac:dyDescent="0.25">
      <c r="B16" s="474"/>
      <c r="C16" s="475"/>
      <c r="D16" s="476"/>
      <c r="E16" s="471">
        <v>5640</v>
      </c>
      <c r="F16" s="472" t="s">
        <v>390</v>
      </c>
      <c r="G16" s="477">
        <v>0</v>
      </c>
      <c r="H16" s="478">
        <v>0</v>
      </c>
      <c r="I16" s="478">
        <v>357500</v>
      </c>
      <c r="J16" s="478">
        <v>0</v>
      </c>
      <c r="K16" s="478">
        <v>0</v>
      </c>
      <c r="L16" s="479">
        <v>0</v>
      </c>
      <c r="M16" s="480">
        <v>0</v>
      </c>
    </row>
    <row r="17" spans="2:13" ht="20.25" customHeight="1" x14ac:dyDescent="0.25">
      <c r="B17" s="474" t="s">
        <v>391</v>
      </c>
      <c r="C17" s="475"/>
      <c r="D17" s="476" t="s">
        <v>246</v>
      </c>
      <c r="E17" s="471">
        <v>5150</v>
      </c>
      <c r="F17" s="472" t="s">
        <v>388</v>
      </c>
      <c r="G17" s="477">
        <v>0</v>
      </c>
      <c r="H17" s="478">
        <v>0</v>
      </c>
      <c r="I17" s="478">
        <v>2595000</v>
      </c>
      <c r="J17" s="478">
        <v>0</v>
      </c>
      <c r="K17" s="478">
        <v>0</v>
      </c>
      <c r="L17" s="479">
        <v>0</v>
      </c>
      <c r="M17" s="480">
        <v>0</v>
      </c>
    </row>
    <row r="18" spans="2:13" ht="15" customHeight="1" x14ac:dyDescent="0.25">
      <c r="B18" s="474"/>
      <c r="C18" s="475"/>
      <c r="D18" s="476"/>
      <c r="E18" s="471">
        <v>5210</v>
      </c>
      <c r="F18" s="472" t="s">
        <v>424</v>
      </c>
      <c r="G18" s="477">
        <v>0</v>
      </c>
      <c r="H18" s="478">
        <v>0</v>
      </c>
      <c r="I18" s="478">
        <v>67000</v>
      </c>
      <c r="J18" s="478">
        <v>0</v>
      </c>
      <c r="K18" s="478">
        <v>0</v>
      </c>
      <c r="L18" s="479">
        <v>0</v>
      </c>
      <c r="M18" s="480">
        <v>0</v>
      </c>
    </row>
    <row r="19" spans="2:13" ht="15" customHeight="1" x14ac:dyDescent="0.25">
      <c r="B19" s="474"/>
      <c r="C19" s="475"/>
      <c r="D19" s="476"/>
      <c r="E19" s="471">
        <v>5230</v>
      </c>
      <c r="F19" s="472" t="s">
        <v>425</v>
      </c>
      <c r="G19" s="477">
        <v>0</v>
      </c>
      <c r="H19" s="478">
        <v>0</v>
      </c>
      <c r="I19" s="478">
        <v>55000</v>
      </c>
      <c r="J19" s="478">
        <v>0</v>
      </c>
      <c r="K19" s="478">
        <v>0</v>
      </c>
      <c r="L19" s="479">
        <v>0</v>
      </c>
      <c r="M19" s="480">
        <v>0</v>
      </c>
    </row>
    <row r="20" spans="2:13" ht="15" customHeight="1" x14ac:dyDescent="0.25">
      <c r="B20" s="474"/>
      <c r="C20" s="475"/>
      <c r="D20" s="476"/>
      <c r="E20" s="471">
        <v>5610</v>
      </c>
      <c r="F20" s="472" t="s">
        <v>382</v>
      </c>
      <c r="G20" s="477">
        <v>20000</v>
      </c>
      <c r="H20" s="478">
        <v>20000</v>
      </c>
      <c r="I20" s="478">
        <v>20000</v>
      </c>
      <c r="J20" s="478">
        <v>0</v>
      </c>
      <c r="K20" s="478">
        <v>0</v>
      </c>
      <c r="L20" s="479">
        <v>0</v>
      </c>
      <c r="M20" s="480">
        <v>0</v>
      </c>
    </row>
    <row r="21" spans="2:13" ht="22.5" customHeight="1" x14ac:dyDescent="0.25">
      <c r="B21" s="474"/>
      <c r="C21" s="475"/>
      <c r="D21" s="476"/>
      <c r="E21" s="471">
        <v>5640</v>
      </c>
      <c r="F21" s="472" t="s">
        <v>390</v>
      </c>
      <c r="G21" s="477">
        <v>0</v>
      </c>
      <c r="H21" s="478">
        <v>0</v>
      </c>
      <c r="I21" s="478">
        <v>70000</v>
      </c>
      <c r="J21" s="478">
        <v>0</v>
      </c>
      <c r="K21" s="478">
        <v>0</v>
      </c>
      <c r="L21" s="479">
        <v>0</v>
      </c>
      <c r="M21" s="480">
        <v>0</v>
      </c>
    </row>
    <row r="22" spans="2:13" ht="15" customHeight="1" x14ac:dyDescent="0.25">
      <c r="B22" s="474"/>
      <c r="C22" s="475"/>
      <c r="D22" s="476"/>
      <c r="E22" s="471">
        <v>5670</v>
      </c>
      <c r="F22" s="472" t="s">
        <v>276</v>
      </c>
      <c r="G22" s="477">
        <v>42000</v>
      </c>
      <c r="H22" s="478">
        <v>42000</v>
      </c>
      <c r="I22" s="478">
        <v>42000</v>
      </c>
      <c r="J22" s="478">
        <v>0</v>
      </c>
      <c r="K22" s="478">
        <v>0</v>
      </c>
      <c r="L22" s="479">
        <v>0</v>
      </c>
      <c r="M22" s="480">
        <v>0</v>
      </c>
    </row>
    <row r="23" spans="2:13" ht="15" customHeight="1" x14ac:dyDescent="0.25">
      <c r="B23" s="474"/>
      <c r="C23" s="475"/>
      <c r="D23" s="476"/>
      <c r="E23" s="471">
        <v>5690</v>
      </c>
      <c r="F23" s="472" t="s">
        <v>392</v>
      </c>
      <c r="G23" s="477">
        <v>20000</v>
      </c>
      <c r="H23" s="478">
        <v>20000</v>
      </c>
      <c r="I23" s="478">
        <v>20000</v>
      </c>
      <c r="J23" s="478">
        <v>0</v>
      </c>
      <c r="K23" s="478">
        <v>0</v>
      </c>
      <c r="L23" s="479">
        <v>0</v>
      </c>
      <c r="M23" s="480">
        <v>0</v>
      </c>
    </row>
    <row r="24" spans="2:13" ht="33" customHeight="1" x14ac:dyDescent="0.25">
      <c r="B24" s="474" t="s">
        <v>393</v>
      </c>
      <c r="C24" s="475"/>
      <c r="D24" s="476" t="s">
        <v>311</v>
      </c>
      <c r="E24" s="471">
        <v>5110</v>
      </c>
      <c r="F24" s="472" t="s">
        <v>383</v>
      </c>
      <c r="G24" s="477">
        <v>0</v>
      </c>
      <c r="H24" s="478">
        <v>0</v>
      </c>
      <c r="I24" s="478">
        <v>26000</v>
      </c>
      <c r="J24" s="478">
        <v>0</v>
      </c>
      <c r="K24" s="478">
        <v>0</v>
      </c>
      <c r="L24" s="479">
        <v>0</v>
      </c>
      <c r="M24" s="480">
        <v>0</v>
      </c>
    </row>
    <row r="25" spans="2:13" ht="24.75" customHeight="1" x14ac:dyDescent="0.25">
      <c r="B25" s="474"/>
      <c r="C25" s="475"/>
      <c r="D25" s="476"/>
      <c r="E25" s="471">
        <v>5150</v>
      </c>
      <c r="F25" s="472" t="s">
        <v>388</v>
      </c>
      <c r="G25" s="477">
        <v>7000</v>
      </c>
      <c r="H25" s="478">
        <v>7000</v>
      </c>
      <c r="I25" s="478">
        <v>252000</v>
      </c>
      <c r="J25" s="478">
        <v>0</v>
      </c>
      <c r="K25" s="478">
        <v>0</v>
      </c>
      <c r="L25" s="479">
        <v>0</v>
      </c>
      <c r="M25" s="480">
        <v>0</v>
      </c>
    </row>
    <row r="26" spans="2:13" ht="15" customHeight="1" x14ac:dyDescent="0.25">
      <c r="B26" s="474"/>
      <c r="C26" s="475"/>
      <c r="D26" s="476"/>
      <c r="E26" s="471">
        <v>5190</v>
      </c>
      <c r="F26" s="472" t="s">
        <v>394</v>
      </c>
      <c r="G26" s="477">
        <v>70000</v>
      </c>
      <c r="H26" s="478">
        <v>70000</v>
      </c>
      <c r="I26" s="478">
        <v>70000</v>
      </c>
      <c r="J26" s="478">
        <v>0</v>
      </c>
      <c r="K26" s="478">
        <v>0</v>
      </c>
      <c r="L26" s="479">
        <v>0</v>
      </c>
      <c r="M26" s="480">
        <v>0</v>
      </c>
    </row>
    <row r="27" spans="2:13" ht="33" customHeight="1" x14ac:dyDescent="0.25">
      <c r="B27" s="474" t="s">
        <v>397</v>
      </c>
      <c r="C27" s="475"/>
      <c r="D27" s="476" t="s">
        <v>277</v>
      </c>
      <c r="E27" s="471">
        <v>5150</v>
      </c>
      <c r="F27" s="472" t="s">
        <v>388</v>
      </c>
      <c r="G27" s="477">
        <v>0</v>
      </c>
      <c r="H27" s="478">
        <v>0</v>
      </c>
      <c r="I27" s="478">
        <v>100000</v>
      </c>
      <c r="J27" s="478">
        <v>0</v>
      </c>
      <c r="K27" s="478">
        <v>0</v>
      </c>
      <c r="L27" s="479">
        <v>0</v>
      </c>
      <c r="M27" s="480">
        <v>0</v>
      </c>
    </row>
    <row r="28" spans="2:13" ht="24.75" customHeight="1" x14ac:dyDescent="0.25">
      <c r="B28" s="474" t="s">
        <v>395</v>
      </c>
      <c r="C28" s="475"/>
      <c r="D28" s="476" t="s">
        <v>248</v>
      </c>
      <c r="E28" s="471">
        <v>5110</v>
      </c>
      <c r="F28" s="472" t="s">
        <v>383</v>
      </c>
      <c r="G28" s="477">
        <v>0</v>
      </c>
      <c r="H28" s="478">
        <v>0</v>
      </c>
      <c r="I28" s="478">
        <v>6078.4</v>
      </c>
      <c r="J28" s="478">
        <v>0</v>
      </c>
      <c r="K28" s="478">
        <v>0</v>
      </c>
      <c r="L28" s="479">
        <v>0</v>
      </c>
      <c r="M28" s="480">
        <v>0</v>
      </c>
    </row>
    <row r="29" spans="2:13" ht="22.5" customHeight="1" x14ac:dyDescent="0.25">
      <c r="B29" s="474" t="s">
        <v>426</v>
      </c>
      <c r="C29" s="475"/>
      <c r="D29" s="476" t="s">
        <v>248</v>
      </c>
      <c r="E29" s="471">
        <v>5210</v>
      </c>
      <c r="F29" s="472" t="s">
        <v>424</v>
      </c>
      <c r="G29" s="477">
        <v>0</v>
      </c>
      <c r="H29" s="478">
        <v>0</v>
      </c>
      <c r="I29" s="478">
        <v>3500</v>
      </c>
      <c r="J29" s="478">
        <v>0</v>
      </c>
      <c r="K29" s="478">
        <v>0</v>
      </c>
      <c r="L29" s="479">
        <v>0</v>
      </c>
      <c r="M29" s="480">
        <v>0</v>
      </c>
    </row>
    <row r="30" spans="2:13" ht="15" customHeight="1" x14ac:dyDescent="0.25">
      <c r="B30" s="474"/>
      <c r="C30" s="475"/>
      <c r="D30" s="476"/>
      <c r="E30" s="471">
        <v>5230</v>
      </c>
      <c r="F30" s="472" t="s">
        <v>425</v>
      </c>
      <c r="G30" s="477">
        <v>0</v>
      </c>
      <c r="H30" s="478">
        <v>0</v>
      </c>
      <c r="I30" s="478">
        <v>100000</v>
      </c>
      <c r="J30" s="478">
        <v>0</v>
      </c>
      <c r="K30" s="478">
        <v>0</v>
      </c>
      <c r="L30" s="479">
        <v>0</v>
      </c>
      <c r="M30" s="480">
        <v>0</v>
      </c>
    </row>
    <row r="31" spans="2:13" ht="33" customHeight="1" x14ac:dyDescent="0.25">
      <c r="B31" s="474" t="s">
        <v>408</v>
      </c>
      <c r="C31" s="475"/>
      <c r="D31" s="476" t="s">
        <v>363</v>
      </c>
      <c r="E31" s="471">
        <v>5150</v>
      </c>
      <c r="F31" s="472" t="s">
        <v>388</v>
      </c>
      <c r="G31" s="477">
        <v>0</v>
      </c>
      <c r="H31" s="478">
        <v>0</v>
      </c>
      <c r="I31" s="478">
        <v>70000</v>
      </c>
      <c r="J31" s="478">
        <v>0</v>
      </c>
      <c r="K31" s="478">
        <v>0</v>
      </c>
      <c r="L31" s="479">
        <v>0</v>
      </c>
      <c r="M31" s="480">
        <v>0</v>
      </c>
    </row>
    <row r="32" spans="2:13" x14ac:dyDescent="0.25">
      <c r="B32" s="474"/>
      <c r="C32" s="475"/>
      <c r="D32" s="476"/>
      <c r="E32" s="481"/>
      <c r="F32" s="482"/>
      <c r="G32" s="486"/>
      <c r="H32" s="486"/>
      <c r="I32" s="486"/>
      <c r="J32" s="486"/>
      <c r="K32" s="486"/>
      <c r="L32" s="483"/>
      <c r="M32" s="484"/>
    </row>
    <row r="33" spans="2:13" x14ac:dyDescent="0.25">
      <c r="B33" s="474"/>
      <c r="C33" s="475"/>
      <c r="D33" s="469"/>
      <c r="E33" s="485"/>
      <c r="F33" s="469"/>
      <c r="G33" s="469"/>
      <c r="H33" s="469"/>
      <c r="I33" s="469"/>
      <c r="J33" s="469"/>
      <c r="K33" s="469"/>
      <c r="L33" s="469"/>
      <c r="M33" s="470"/>
    </row>
    <row r="34" spans="2:13" x14ac:dyDescent="0.25">
      <c r="B34" s="374" t="s">
        <v>228</v>
      </c>
      <c r="C34" s="375"/>
      <c r="D34" s="375"/>
      <c r="E34" s="375"/>
      <c r="F34" s="375"/>
      <c r="G34" s="447">
        <v>241434</v>
      </c>
      <c r="H34" s="447">
        <v>241434</v>
      </c>
      <c r="I34" s="447">
        <v>4353771.4000000004</v>
      </c>
      <c r="J34" s="447">
        <v>447630</v>
      </c>
      <c r="K34" s="447">
        <v>223815</v>
      </c>
      <c r="L34" s="448">
        <v>0.92702353438206719</v>
      </c>
      <c r="M34" s="442">
        <v>5.1407154725670708E-2</v>
      </c>
    </row>
    <row r="35" spans="2:13" x14ac:dyDescent="0.25">
      <c r="B35" s="474"/>
      <c r="C35" s="475"/>
      <c r="D35" s="469"/>
      <c r="E35" s="485"/>
      <c r="F35" s="469"/>
      <c r="G35" s="469"/>
      <c r="H35" s="469"/>
      <c r="I35" s="469"/>
      <c r="J35" s="469"/>
      <c r="K35" s="469"/>
      <c r="L35" s="469"/>
      <c r="M35" s="470"/>
    </row>
    <row r="36" spans="2:13" x14ac:dyDescent="0.25">
      <c r="B36" s="376" t="s">
        <v>271</v>
      </c>
      <c r="C36" s="373"/>
      <c r="D36" s="373"/>
      <c r="E36" s="463"/>
      <c r="F36" s="468"/>
      <c r="G36" s="469"/>
      <c r="H36" s="469"/>
      <c r="I36" s="469"/>
      <c r="J36" s="469"/>
      <c r="K36" s="469"/>
      <c r="L36" s="469"/>
      <c r="M36" s="470"/>
    </row>
    <row r="37" spans="2:13" x14ac:dyDescent="0.25">
      <c r="B37" s="467"/>
      <c r="C37" s="373" t="s">
        <v>272</v>
      </c>
      <c r="D37" s="373"/>
      <c r="E37" s="463"/>
      <c r="F37" s="468"/>
      <c r="G37" s="469"/>
      <c r="H37" s="469"/>
      <c r="I37" s="469"/>
      <c r="J37" s="469"/>
      <c r="K37" s="469"/>
      <c r="L37" s="469"/>
      <c r="M37" s="470"/>
    </row>
    <row r="38" spans="2:13" x14ac:dyDescent="0.25">
      <c r="B38" s="487"/>
      <c r="C38" s="488"/>
      <c r="D38" s="488"/>
      <c r="E38" s="481"/>
      <c r="F38" s="488"/>
      <c r="G38" s="469"/>
      <c r="H38" s="469"/>
      <c r="I38" s="469"/>
      <c r="J38" s="469"/>
      <c r="K38" s="469"/>
      <c r="L38" s="469"/>
      <c r="M38" s="470"/>
    </row>
    <row r="39" spans="2:13" x14ac:dyDescent="0.25">
      <c r="B39" s="474"/>
      <c r="C39" s="475"/>
      <c r="D39" s="469"/>
      <c r="E39" s="485"/>
      <c r="F39" s="469"/>
      <c r="G39" s="486"/>
      <c r="H39" s="486"/>
      <c r="I39" s="486"/>
      <c r="J39" s="486"/>
      <c r="K39" s="486"/>
      <c r="L39" s="483"/>
      <c r="M39" s="484"/>
    </row>
    <row r="40" spans="2:13" x14ac:dyDescent="0.25">
      <c r="B40" s="489"/>
      <c r="C40" s="490"/>
      <c r="D40" s="491"/>
      <c r="E40" s="492"/>
      <c r="F40" s="491"/>
      <c r="G40" s="491"/>
      <c r="H40" s="491"/>
      <c r="I40" s="491"/>
      <c r="J40" s="491"/>
      <c r="K40" s="491"/>
      <c r="L40" s="491"/>
      <c r="M40" s="493"/>
    </row>
    <row r="41" spans="2:13" x14ac:dyDescent="0.25">
      <c r="B41" s="374" t="s">
        <v>273</v>
      </c>
      <c r="C41" s="375"/>
      <c r="D41" s="375"/>
      <c r="E41" s="375"/>
      <c r="F41" s="375"/>
      <c r="G41" s="447" t="e">
        <v>#REF!</v>
      </c>
      <c r="H41" s="447" t="e">
        <v>#REF!</v>
      </c>
      <c r="I41" s="447" t="e">
        <v>#REF!</v>
      </c>
      <c r="J41" s="447" t="e">
        <v>#REF!</v>
      </c>
      <c r="K41" s="447" t="e">
        <v>#REF!</v>
      </c>
      <c r="L41" s="448">
        <v>0</v>
      </c>
      <c r="M41" s="442">
        <v>0</v>
      </c>
    </row>
    <row r="42" spans="2:13" x14ac:dyDescent="0.25">
      <c r="B42" s="440"/>
      <c r="C42" s="441"/>
      <c r="D42" s="438"/>
      <c r="E42" s="446"/>
      <c r="F42" s="438"/>
      <c r="G42" s="438"/>
      <c r="H42" s="438"/>
      <c r="I42" s="438"/>
      <c r="J42" s="438"/>
      <c r="K42" s="438"/>
      <c r="L42" s="438"/>
      <c r="M42" s="439"/>
    </row>
    <row r="43" spans="2:13" x14ac:dyDescent="0.25">
      <c r="B43" s="359" t="s">
        <v>274</v>
      </c>
      <c r="C43" s="360"/>
      <c r="D43" s="360"/>
      <c r="E43" s="360"/>
      <c r="F43" s="360"/>
      <c r="G43" s="443" t="e">
        <v>#REF!</v>
      </c>
      <c r="H43" s="443" t="e">
        <v>#REF!</v>
      </c>
      <c r="I43" s="443" t="e">
        <v>#REF!</v>
      </c>
      <c r="J43" s="443" t="e">
        <v>#REF!</v>
      </c>
      <c r="K43" s="443" t="e">
        <v>#REF!</v>
      </c>
      <c r="L43" s="444">
        <v>0</v>
      </c>
      <c r="M43" s="445">
        <v>0</v>
      </c>
    </row>
    <row r="44" spans="2:13" x14ac:dyDescent="0.25">
      <c r="B44" s="456"/>
      <c r="C44" s="457"/>
      <c r="D44" s="457"/>
      <c r="E44" s="458"/>
      <c r="F44" s="457"/>
      <c r="G44" s="457"/>
      <c r="H44" s="457"/>
      <c r="I44" s="457"/>
      <c r="J44" s="457"/>
      <c r="K44" s="457"/>
      <c r="L44" s="457"/>
      <c r="M44" s="459"/>
    </row>
    <row r="45" spans="2:13" x14ac:dyDescent="0.25">
      <c r="B45" s="460" t="s">
        <v>254</v>
      </c>
      <c r="C45" s="460"/>
      <c r="D45" s="461"/>
      <c r="E45" s="462"/>
      <c r="F45" s="461"/>
      <c r="G45" s="461"/>
      <c r="H45" s="461"/>
      <c r="I45" s="401"/>
      <c r="J45" s="401"/>
      <c r="K45" s="401"/>
      <c r="L45" s="401"/>
      <c r="M45" s="401"/>
    </row>
    <row r="50" spans="4:10" x14ac:dyDescent="0.25">
      <c r="D50" s="269" t="s">
        <v>39</v>
      </c>
      <c r="E50" s="123"/>
      <c r="F50" s="123"/>
      <c r="G50" s="123"/>
      <c r="H50" s="284" t="s">
        <v>40</v>
      </c>
      <c r="I50" s="284"/>
      <c r="J50" s="284"/>
    </row>
    <row r="51" spans="4:10" ht="22.5" x14ac:dyDescent="0.25">
      <c r="D51" s="269" t="s">
        <v>385</v>
      </c>
      <c r="E51" s="123"/>
      <c r="F51" s="123"/>
      <c r="G51" s="123"/>
      <c r="H51" s="275" t="s">
        <v>369</v>
      </c>
      <c r="I51" s="275"/>
      <c r="J51" s="275"/>
    </row>
    <row r="52" spans="4:10" x14ac:dyDescent="0.25">
      <c r="D52" s="123"/>
      <c r="E52" s="123"/>
      <c r="F52" s="123"/>
      <c r="G52" s="123"/>
      <c r="H52" s="275"/>
      <c r="I52" s="275"/>
      <c r="J52" s="275"/>
    </row>
  </sheetData>
  <protectedRanges>
    <protectedRange sqref="D50:J50 D51:G52" name="Rango1_3"/>
    <protectedRange sqref="H51:J52" name="Rango1"/>
  </protectedRanges>
  <mergeCells count="24">
    <mergeCell ref="H50:J50"/>
    <mergeCell ref="H51:J52"/>
    <mergeCell ref="B43:F43"/>
    <mergeCell ref="K3:K5"/>
    <mergeCell ref="L3:M3"/>
    <mergeCell ref="L4:L5"/>
    <mergeCell ref="M4:M5"/>
    <mergeCell ref="B6:D6"/>
    <mergeCell ref="J6:K6"/>
    <mergeCell ref="C7:D7"/>
    <mergeCell ref="B34:F34"/>
    <mergeCell ref="B36:D36"/>
    <mergeCell ref="C37:D37"/>
    <mergeCell ref="B41:F41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H9" sqref="H9"/>
    </sheetView>
  </sheetViews>
  <sheetFormatPr baseColWidth="10" defaultRowHeight="15" x14ac:dyDescent="0.25"/>
  <cols>
    <col min="2" max="2" width="14.85546875" customWidth="1"/>
    <col min="6" max="7" width="11.7109375" bestFit="1" customWidth="1"/>
  </cols>
  <sheetData>
    <row r="1" spans="1:23" ht="112.5" customHeight="1" x14ac:dyDescent="0.25">
      <c r="A1" s="398" t="s">
        <v>420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400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278</v>
      </c>
      <c r="G2" s="177"/>
      <c r="H2" s="177"/>
      <c r="I2" s="177"/>
      <c r="J2" s="177"/>
      <c r="K2" s="171" t="s">
        <v>279</v>
      </c>
      <c r="L2" s="171"/>
      <c r="M2" s="171"/>
      <c r="N2" s="172" t="s">
        <v>280</v>
      </c>
      <c r="O2" s="172"/>
      <c r="P2" s="172"/>
      <c r="Q2" s="172"/>
      <c r="R2" s="172"/>
      <c r="S2" s="172"/>
      <c r="T2" s="172"/>
      <c r="U2" s="173" t="s">
        <v>281</v>
      </c>
      <c r="V2" s="173"/>
      <c r="W2" s="173"/>
    </row>
    <row r="3" spans="1:23" ht="90" x14ac:dyDescent="0.25">
      <c r="A3" s="165" t="s">
        <v>282</v>
      </c>
      <c r="B3" s="165" t="s">
        <v>283</v>
      </c>
      <c r="C3" s="165" t="s">
        <v>284</v>
      </c>
      <c r="D3" s="165" t="s">
        <v>285</v>
      </c>
      <c r="E3" s="165" t="s">
        <v>286</v>
      </c>
      <c r="F3" s="166" t="s">
        <v>287</v>
      </c>
      <c r="G3" s="166" t="s">
        <v>5</v>
      </c>
      <c r="H3" s="166" t="s">
        <v>288</v>
      </c>
      <c r="I3" s="167" t="s">
        <v>289</v>
      </c>
      <c r="J3" s="167" t="s">
        <v>290</v>
      </c>
      <c r="K3" s="168" t="s">
        <v>291</v>
      </c>
      <c r="L3" s="168" t="s">
        <v>292</v>
      </c>
      <c r="M3" s="168" t="s">
        <v>293</v>
      </c>
      <c r="N3" s="169" t="s">
        <v>294</v>
      </c>
      <c r="O3" s="169" t="s">
        <v>295</v>
      </c>
      <c r="P3" s="169" t="s">
        <v>296</v>
      </c>
      <c r="Q3" s="169" t="s">
        <v>297</v>
      </c>
      <c r="R3" s="169" t="s">
        <v>298</v>
      </c>
      <c r="S3" s="169" t="s">
        <v>299</v>
      </c>
      <c r="T3" s="169" t="s">
        <v>300</v>
      </c>
      <c r="U3" s="174" t="s">
        <v>301</v>
      </c>
      <c r="V3" s="175" t="s">
        <v>302</v>
      </c>
      <c r="W3" s="175" t="s">
        <v>303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304</v>
      </c>
      <c r="B5" s="268" t="s">
        <v>396</v>
      </c>
      <c r="C5" s="181" t="s">
        <v>305</v>
      </c>
      <c r="D5" s="210">
        <v>253</v>
      </c>
      <c r="E5" s="180" t="s">
        <v>306</v>
      </c>
      <c r="F5" s="185">
        <v>3942800.17</v>
      </c>
      <c r="G5" s="185">
        <v>3909952.57</v>
      </c>
      <c r="H5" s="185">
        <v>0</v>
      </c>
      <c r="I5" s="185">
        <v>931344.92</v>
      </c>
      <c r="J5" s="185">
        <v>876001.62</v>
      </c>
      <c r="K5" s="195" t="s">
        <v>307</v>
      </c>
      <c r="L5" s="195" t="s">
        <v>308</v>
      </c>
      <c r="M5" s="191" t="s">
        <v>308</v>
      </c>
      <c r="N5" s="191" t="s">
        <v>308</v>
      </c>
      <c r="O5" s="192" t="s">
        <v>309</v>
      </c>
      <c r="P5" s="193" t="s">
        <v>308</v>
      </c>
      <c r="Q5" s="193" t="s">
        <v>308</v>
      </c>
      <c r="R5" s="193" t="s">
        <v>308</v>
      </c>
      <c r="S5" s="193" t="s">
        <v>308</v>
      </c>
      <c r="T5" s="193" t="s">
        <v>308</v>
      </c>
      <c r="U5" s="193" t="s">
        <v>308</v>
      </c>
      <c r="V5" s="193" t="s">
        <v>308</v>
      </c>
      <c r="W5" s="193" t="s">
        <v>308</v>
      </c>
    </row>
    <row r="6" spans="1:23" x14ac:dyDescent="0.25">
      <c r="A6" s="187" t="s">
        <v>310</v>
      </c>
      <c r="B6" s="268" t="s">
        <v>393</v>
      </c>
      <c r="C6" s="181" t="s">
        <v>311</v>
      </c>
      <c r="D6" s="210">
        <v>253</v>
      </c>
      <c r="E6" s="181" t="s">
        <v>306</v>
      </c>
      <c r="F6" s="186">
        <v>22842950.609999999</v>
      </c>
      <c r="G6" s="186">
        <v>24013477.129999999</v>
      </c>
      <c r="H6" s="186">
        <v>0</v>
      </c>
      <c r="I6" s="185">
        <v>6222477.5599999996</v>
      </c>
      <c r="J6" s="186">
        <v>4699702.04</v>
      </c>
      <c r="K6" s="195" t="s">
        <v>307</v>
      </c>
      <c r="L6" s="195" t="s">
        <v>308</v>
      </c>
      <c r="M6" s="191" t="s">
        <v>308</v>
      </c>
      <c r="N6" s="191" t="s">
        <v>308</v>
      </c>
      <c r="O6" s="192" t="s">
        <v>309</v>
      </c>
      <c r="P6" s="193" t="s">
        <v>308</v>
      </c>
      <c r="Q6" s="193" t="s">
        <v>308</v>
      </c>
      <c r="R6" s="193" t="s">
        <v>308</v>
      </c>
      <c r="S6" s="193" t="s">
        <v>308</v>
      </c>
      <c r="T6" s="193" t="s">
        <v>308</v>
      </c>
      <c r="U6" s="193" t="s">
        <v>308</v>
      </c>
      <c r="V6" s="193" t="s">
        <v>308</v>
      </c>
      <c r="W6" s="193" t="s">
        <v>308</v>
      </c>
    </row>
    <row r="7" spans="1:23" x14ac:dyDescent="0.25">
      <c r="A7" s="187" t="s">
        <v>312</v>
      </c>
      <c r="B7" s="268" t="s">
        <v>397</v>
      </c>
      <c r="C7" s="181" t="s">
        <v>277</v>
      </c>
      <c r="D7" s="210">
        <v>253</v>
      </c>
      <c r="E7" s="181" t="s">
        <v>306</v>
      </c>
      <c r="F7" s="186">
        <v>4592296.26</v>
      </c>
      <c r="G7" s="186">
        <v>4561734.9000000004</v>
      </c>
      <c r="H7" s="186">
        <v>0</v>
      </c>
      <c r="I7" s="185">
        <v>1053076.27</v>
      </c>
      <c r="J7" s="186">
        <v>951251.25</v>
      </c>
      <c r="K7" s="195" t="s">
        <v>307</v>
      </c>
      <c r="L7" s="195" t="s">
        <v>308</v>
      </c>
      <c r="M7" s="191" t="s">
        <v>308</v>
      </c>
      <c r="N7" s="191" t="s">
        <v>308</v>
      </c>
      <c r="O7" s="192" t="s">
        <v>309</v>
      </c>
      <c r="P7" s="193" t="s">
        <v>308</v>
      </c>
      <c r="Q7" s="193" t="s">
        <v>308</v>
      </c>
      <c r="R7" s="193" t="s">
        <v>308</v>
      </c>
      <c r="S7" s="193" t="s">
        <v>308</v>
      </c>
      <c r="T7" s="193" t="s">
        <v>308</v>
      </c>
      <c r="U7" s="193" t="s">
        <v>308</v>
      </c>
      <c r="V7" s="193" t="s">
        <v>308</v>
      </c>
      <c r="W7" s="193" t="s">
        <v>308</v>
      </c>
    </row>
    <row r="8" spans="1:23" x14ac:dyDescent="0.25">
      <c r="A8" s="187" t="s">
        <v>313</v>
      </c>
      <c r="B8" s="268" t="s">
        <v>398</v>
      </c>
      <c r="C8" s="181" t="s">
        <v>314</v>
      </c>
      <c r="D8" s="210">
        <v>134</v>
      </c>
      <c r="E8" s="181" t="s">
        <v>306</v>
      </c>
      <c r="F8" s="186">
        <v>1439845.44</v>
      </c>
      <c r="G8" s="186">
        <v>1428743.88</v>
      </c>
      <c r="H8" s="186">
        <v>0</v>
      </c>
      <c r="I8" s="186">
        <v>358154.94</v>
      </c>
      <c r="J8" s="186">
        <v>358154.94</v>
      </c>
      <c r="K8" s="195" t="s">
        <v>307</v>
      </c>
      <c r="L8" s="195" t="s">
        <v>308</v>
      </c>
      <c r="M8" s="191" t="s">
        <v>308</v>
      </c>
      <c r="N8" s="191" t="s">
        <v>308</v>
      </c>
      <c r="O8" s="192" t="s">
        <v>309</v>
      </c>
      <c r="P8" s="193" t="s">
        <v>308</v>
      </c>
      <c r="Q8" s="193" t="s">
        <v>308</v>
      </c>
      <c r="R8" s="193" t="s">
        <v>308</v>
      </c>
      <c r="S8" s="193" t="s">
        <v>308</v>
      </c>
      <c r="T8" s="193" t="s">
        <v>308</v>
      </c>
      <c r="U8" s="193" t="s">
        <v>308</v>
      </c>
      <c r="V8" s="193" t="s">
        <v>308</v>
      </c>
      <c r="W8" s="193" t="s">
        <v>308</v>
      </c>
    </row>
    <row r="9" spans="1:23" ht="249.75" customHeight="1" x14ac:dyDescent="0.25">
      <c r="A9" s="187" t="s">
        <v>229</v>
      </c>
      <c r="B9" s="268" t="s">
        <v>399</v>
      </c>
      <c r="C9" s="181" t="s">
        <v>315</v>
      </c>
      <c r="D9" s="210">
        <v>253</v>
      </c>
      <c r="E9" s="181" t="s">
        <v>306</v>
      </c>
      <c r="F9" s="186">
        <v>1613090.84</v>
      </c>
      <c r="G9" s="186">
        <v>1798039.94</v>
      </c>
      <c r="H9" s="186">
        <v>0</v>
      </c>
      <c r="I9" s="186">
        <v>356877.09</v>
      </c>
      <c r="J9" s="186">
        <v>356369.01</v>
      </c>
      <c r="K9" s="195" t="s">
        <v>316</v>
      </c>
      <c r="L9" s="195" t="s">
        <v>309</v>
      </c>
      <c r="M9" s="194" t="s">
        <v>317</v>
      </c>
      <c r="N9" s="194" t="s">
        <v>318</v>
      </c>
      <c r="O9" s="195" t="s">
        <v>309</v>
      </c>
      <c r="P9" s="196" t="s">
        <v>230</v>
      </c>
      <c r="Q9" s="197" t="s">
        <v>319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320</v>
      </c>
    </row>
    <row r="10" spans="1:23" ht="139.5" customHeight="1" x14ac:dyDescent="0.25">
      <c r="A10" s="187" t="s">
        <v>229</v>
      </c>
      <c r="B10" s="268" t="s">
        <v>400</v>
      </c>
      <c r="C10" s="181" t="s">
        <v>321</v>
      </c>
      <c r="D10" s="210">
        <v>253</v>
      </c>
      <c r="E10" s="181" t="s">
        <v>306</v>
      </c>
      <c r="F10" s="186">
        <v>4066996.53</v>
      </c>
      <c r="G10" s="186">
        <v>4033692.18</v>
      </c>
      <c r="H10" s="186">
        <v>0</v>
      </c>
      <c r="I10" s="185">
        <v>749548.08</v>
      </c>
      <c r="J10" s="186">
        <v>749548.08</v>
      </c>
      <c r="K10" s="195" t="s">
        <v>316</v>
      </c>
      <c r="L10" s="195" t="s">
        <v>309</v>
      </c>
      <c r="M10" s="194" t="s">
        <v>322</v>
      </c>
      <c r="N10" s="194" t="s">
        <v>323</v>
      </c>
      <c r="O10" s="195" t="s">
        <v>309</v>
      </c>
      <c r="P10" s="196" t="s">
        <v>230</v>
      </c>
      <c r="Q10" s="196" t="s">
        <v>324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325</v>
      </c>
    </row>
    <row r="11" spans="1:23" ht="139.5" customHeight="1" x14ac:dyDescent="0.25">
      <c r="A11" s="187" t="s">
        <v>229</v>
      </c>
      <c r="B11" s="268" t="s">
        <v>426</v>
      </c>
      <c r="C11" s="181" t="s">
        <v>248</v>
      </c>
      <c r="D11" s="210">
        <v>253</v>
      </c>
      <c r="E11" s="181" t="s">
        <v>306</v>
      </c>
      <c r="F11" s="186">
        <v>833568.57</v>
      </c>
      <c r="G11" s="186">
        <v>1289844.52</v>
      </c>
      <c r="H11" s="186">
        <v>0</v>
      </c>
      <c r="I11" s="185">
        <v>171470.65</v>
      </c>
      <c r="J11" s="186">
        <v>83870.649999999994</v>
      </c>
      <c r="K11" s="195" t="s">
        <v>316</v>
      </c>
      <c r="L11" s="195" t="s">
        <v>309</v>
      </c>
      <c r="M11" s="194" t="s">
        <v>326</v>
      </c>
      <c r="N11" s="194" t="s">
        <v>323</v>
      </c>
      <c r="O11" s="195" t="s">
        <v>309</v>
      </c>
      <c r="P11" s="196" t="s">
        <v>230</v>
      </c>
      <c r="Q11" s="196" t="s">
        <v>324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325</v>
      </c>
    </row>
    <row r="12" spans="1:23" ht="83.25" customHeight="1" x14ac:dyDescent="0.25">
      <c r="A12" s="187" t="s">
        <v>327</v>
      </c>
      <c r="B12" s="268" t="s">
        <v>387</v>
      </c>
      <c r="C12" s="181" t="s">
        <v>275</v>
      </c>
      <c r="D12" s="210">
        <v>253</v>
      </c>
      <c r="E12" s="181" t="s">
        <v>306</v>
      </c>
      <c r="F12" s="186">
        <v>41193301.479999997</v>
      </c>
      <c r="G12" s="186">
        <v>41234470.630000003</v>
      </c>
      <c r="H12" s="186">
        <v>0</v>
      </c>
      <c r="I12" s="186">
        <v>10186899.119999999</v>
      </c>
      <c r="J12" s="186">
        <v>10128733.800000001</v>
      </c>
      <c r="K12" s="195" t="s">
        <v>316</v>
      </c>
      <c r="L12" s="195" t="s">
        <v>309</v>
      </c>
      <c r="M12" s="194" t="s">
        <v>328</v>
      </c>
      <c r="N12" s="194" t="s">
        <v>232</v>
      </c>
      <c r="O12" s="195" t="s">
        <v>309</v>
      </c>
      <c r="P12" s="196" t="s">
        <v>230</v>
      </c>
      <c r="Q12" s="196" t="s">
        <v>329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330</v>
      </c>
    </row>
    <row r="13" spans="1:23" ht="150.75" customHeight="1" x14ac:dyDescent="0.25">
      <c r="A13" s="187" t="s">
        <v>331</v>
      </c>
      <c r="B13" s="268" t="s">
        <v>401</v>
      </c>
      <c r="C13" s="181" t="s">
        <v>332</v>
      </c>
      <c r="D13" s="210">
        <v>253</v>
      </c>
      <c r="E13" s="181" t="s">
        <v>306</v>
      </c>
      <c r="F13" s="186">
        <v>1123514.72</v>
      </c>
      <c r="G13" s="186">
        <v>1233100.08</v>
      </c>
      <c r="H13" s="186">
        <v>0</v>
      </c>
      <c r="I13" s="185">
        <v>207499.36</v>
      </c>
      <c r="J13" s="186">
        <v>207499.36</v>
      </c>
      <c r="K13" s="195" t="s">
        <v>316</v>
      </c>
      <c r="L13" s="195" t="s">
        <v>309</v>
      </c>
      <c r="M13" s="194" t="s">
        <v>333</v>
      </c>
      <c r="N13" s="194" t="s">
        <v>239</v>
      </c>
      <c r="O13" s="195" t="s">
        <v>309</v>
      </c>
      <c r="P13" s="196" t="s">
        <v>230</v>
      </c>
      <c r="Q13" s="196" t="s">
        <v>334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330</v>
      </c>
    </row>
    <row r="14" spans="1:23" ht="135" customHeight="1" x14ac:dyDescent="0.25">
      <c r="A14" s="187" t="s">
        <v>335</v>
      </c>
      <c r="B14" s="268" t="s">
        <v>402</v>
      </c>
      <c r="C14" s="181" t="s">
        <v>336</v>
      </c>
      <c r="D14" s="210">
        <v>253</v>
      </c>
      <c r="E14" s="181" t="s">
        <v>306</v>
      </c>
      <c r="F14" s="186">
        <v>459140.52</v>
      </c>
      <c r="G14" s="186">
        <v>454098.55</v>
      </c>
      <c r="H14" s="186">
        <v>0</v>
      </c>
      <c r="I14" s="186">
        <v>115821.8</v>
      </c>
      <c r="J14" s="186">
        <v>115821.8</v>
      </c>
      <c r="K14" s="195" t="s">
        <v>316</v>
      </c>
      <c r="L14" s="195" t="s">
        <v>309</v>
      </c>
      <c r="M14" s="194" t="s">
        <v>337</v>
      </c>
      <c r="N14" s="194" t="s">
        <v>235</v>
      </c>
      <c r="O14" s="195" t="s">
        <v>309</v>
      </c>
      <c r="P14" s="196" t="s">
        <v>230</v>
      </c>
      <c r="Q14" s="196" t="s">
        <v>338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330</v>
      </c>
    </row>
    <row r="15" spans="1:23" ht="219" customHeight="1" x14ac:dyDescent="0.25">
      <c r="A15" s="187" t="s">
        <v>229</v>
      </c>
      <c r="B15" s="268" t="s">
        <v>427</v>
      </c>
      <c r="C15" s="181" t="s">
        <v>339</v>
      </c>
      <c r="D15" s="210">
        <v>253</v>
      </c>
      <c r="E15" s="181" t="s">
        <v>306</v>
      </c>
      <c r="F15" s="186">
        <v>6728754.3399999999</v>
      </c>
      <c r="G15" s="186">
        <v>6925097.3499999996</v>
      </c>
      <c r="H15" s="186">
        <v>0</v>
      </c>
      <c r="I15" s="185">
        <v>1669988.27</v>
      </c>
      <c r="J15" s="186">
        <v>1665592.31</v>
      </c>
      <c r="K15" s="195" t="s">
        <v>316</v>
      </c>
      <c r="L15" s="195" t="s">
        <v>309</v>
      </c>
      <c r="M15" s="194" t="s">
        <v>340</v>
      </c>
      <c r="N15" s="194" t="s">
        <v>231</v>
      </c>
      <c r="O15" s="195" t="s">
        <v>309</v>
      </c>
      <c r="P15" s="196" t="s">
        <v>230</v>
      </c>
      <c r="Q15" s="196" t="s">
        <v>341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342</v>
      </c>
    </row>
    <row r="16" spans="1:23" ht="119.25" customHeight="1" x14ac:dyDescent="0.25">
      <c r="A16" s="187" t="s">
        <v>327</v>
      </c>
      <c r="B16" s="268" t="s">
        <v>391</v>
      </c>
      <c r="C16" s="181" t="s">
        <v>246</v>
      </c>
      <c r="D16" s="210">
        <v>253</v>
      </c>
      <c r="E16" s="181" t="s">
        <v>306</v>
      </c>
      <c r="F16" s="186">
        <v>13006450.9</v>
      </c>
      <c r="G16" s="186">
        <v>19080071.170000002</v>
      </c>
      <c r="H16" s="186">
        <v>0</v>
      </c>
      <c r="I16" s="185">
        <v>3324575.37</v>
      </c>
      <c r="J16" s="186">
        <v>1471172.77</v>
      </c>
      <c r="K16" s="195" t="s">
        <v>316</v>
      </c>
      <c r="L16" s="195" t="s">
        <v>309</v>
      </c>
      <c r="M16" s="194" t="s">
        <v>343</v>
      </c>
      <c r="N16" s="194" t="s">
        <v>233</v>
      </c>
      <c r="O16" s="195" t="s">
        <v>309</v>
      </c>
      <c r="P16" s="196" t="s">
        <v>230</v>
      </c>
      <c r="Q16" s="196" t="s">
        <v>344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345</v>
      </c>
    </row>
    <row r="17" spans="1:23" ht="82.5" customHeight="1" x14ac:dyDescent="0.25">
      <c r="A17" s="187" t="s">
        <v>331</v>
      </c>
      <c r="B17" s="268" t="s">
        <v>403</v>
      </c>
      <c r="C17" s="181" t="s">
        <v>346</v>
      </c>
      <c r="D17" s="210">
        <v>253</v>
      </c>
      <c r="E17" s="181" t="s">
        <v>306</v>
      </c>
      <c r="F17" s="186">
        <v>1132604.46</v>
      </c>
      <c r="G17" s="186">
        <v>1150718.8999999999</v>
      </c>
      <c r="H17" s="186">
        <v>0</v>
      </c>
      <c r="I17" s="185">
        <v>295969.27</v>
      </c>
      <c r="J17" s="186">
        <v>295969.27</v>
      </c>
      <c r="K17" s="195" t="s">
        <v>316</v>
      </c>
      <c r="L17" s="195" t="s">
        <v>309</v>
      </c>
      <c r="M17" s="194" t="s">
        <v>347</v>
      </c>
      <c r="N17" s="194" t="s">
        <v>238</v>
      </c>
      <c r="O17" s="195" t="s">
        <v>309</v>
      </c>
      <c r="P17" s="196" t="s">
        <v>230</v>
      </c>
      <c r="Q17" s="196" t="s">
        <v>348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349</v>
      </c>
    </row>
    <row r="18" spans="1:23" ht="190.5" customHeight="1" x14ac:dyDescent="0.25">
      <c r="A18" s="187" t="s">
        <v>335</v>
      </c>
      <c r="B18" s="268" t="s">
        <v>404</v>
      </c>
      <c r="C18" s="181" t="s">
        <v>247</v>
      </c>
      <c r="D18" s="210">
        <v>253</v>
      </c>
      <c r="E18" s="181" t="s">
        <v>306</v>
      </c>
      <c r="F18" s="186">
        <v>5136529.5599999996</v>
      </c>
      <c r="G18" s="186">
        <v>5576556.0999999996</v>
      </c>
      <c r="H18" s="186">
        <v>0</v>
      </c>
      <c r="I18" s="185">
        <v>1151178.28</v>
      </c>
      <c r="J18" s="186">
        <v>1066015.03</v>
      </c>
      <c r="K18" s="195" t="s">
        <v>316</v>
      </c>
      <c r="L18" s="195" t="s">
        <v>309</v>
      </c>
      <c r="M18" s="194" t="s">
        <v>350</v>
      </c>
      <c r="N18" s="194" t="s">
        <v>351</v>
      </c>
      <c r="O18" s="195" t="s">
        <v>309</v>
      </c>
      <c r="P18" s="196" t="s">
        <v>230</v>
      </c>
      <c r="Q18" s="196" t="s">
        <v>352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330</v>
      </c>
    </row>
    <row r="19" spans="1:23" ht="173.25" customHeight="1" x14ac:dyDescent="0.25">
      <c r="A19" s="187" t="s">
        <v>335</v>
      </c>
      <c r="B19" s="268" t="s">
        <v>405</v>
      </c>
      <c r="C19" s="181" t="s">
        <v>353</v>
      </c>
      <c r="D19" s="210">
        <v>253</v>
      </c>
      <c r="E19" s="181" t="s">
        <v>306</v>
      </c>
      <c r="F19" s="186">
        <v>461493.05</v>
      </c>
      <c r="G19" s="186">
        <v>456451.08</v>
      </c>
      <c r="H19" s="186">
        <v>0</v>
      </c>
      <c r="I19" s="186">
        <v>101463.6</v>
      </c>
      <c r="J19" s="186">
        <v>101463.6</v>
      </c>
      <c r="K19" s="195" t="s">
        <v>316</v>
      </c>
      <c r="L19" s="195" t="s">
        <v>309</v>
      </c>
      <c r="M19" s="194" t="s">
        <v>354</v>
      </c>
      <c r="N19" s="194" t="s">
        <v>237</v>
      </c>
      <c r="O19" s="195" t="s">
        <v>309</v>
      </c>
      <c r="P19" s="196" t="s">
        <v>230</v>
      </c>
      <c r="Q19" s="196" t="s">
        <v>355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330</v>
      </c>
    </row>
    <row r="20" spans="1:23" ht="228.75" customHeight="1" x14ac:dyDescent="0.25">
      <c r="A20" s="187" t="s">
        <v>335</v>
      </c>
      <c r="B20" s="268" t="s">
        <v>406</v>
      </c>
      <c r="C20" s="181" t="s">
        <v>255</v>
      </c>
      <c r="D20" s="210">
        <v>253</v>
      </c>
      <c r="E20" s="181" t="s">
        <v>306</v>
      </c>
      <c r="F20" s="185">
        <v>1082718.6399999999</v>
      </c>
      <c r="G20" s="182">
        <v>1126448.58</v>
      </c>
      <c r="H20" s="182">
        <v>0</v>
      </c>
      <c r="I20" s="185">
        <v>224848.52</v>
      </c>
      <c r="J20" s="182">
        <v>224788.52</v>
      </c>
      <c r="K20" s="195" t="s">
        <v>316</v>
      </c>
      <c r="L20" s="195" t="s">
        <v>309</v>
      </c>
      <c r="M20" s="194" t="s">
        <v>356</v>
      </c>
      <c r="N20" s="194" t="s">
        <v>234</v>
      </c>
      <c r="O20" s="195" t="s">
        <v>309</v>
      </c>
      <c r="P20" s="196" t="s">
        <v>230</v>
      </c>
      <c r="Q20" s="196" t="s">
        <v>357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330</v>
      </c>
    </row>
    <row r="21" spans="1:23" ht="160.5" customHeight="1" x14ac:dyDescent="0.25">
      <c r="A21" s="187" t="s">
        <v>335</v>
      </c>
      <c r="B21" s="268" t="s">
        <v>407</v>
      </c>
      <c r="C21" s="181" t="s">
        <v>358</v>
      </c>
      <c r="D21" s="210">
        <v>253</v>
      </c>
      <c r="E21" s="181" t="s">
        <v>306</v>
      </c>
      <c r="F21" s="182">
        <v>1131031.94</v>
      </c>
      <c r="G21" s="182">
        <v>1119213.1499999999</v>
      </c>
      <c r="H21" s="182">
        <v>0</v>
      </c>
      <c r="I21" s="182">
        <v>283233.31</v>
      </c>
      <c r="J21" s="182">
        <v>283233.31</v>
      </c>
      <c r="K21" s="195" t="s">
        <v>316</v>
      </c>
      <c r="L21" s="195" t="s">
        <v>309</v>
      </c>
      <c r="M21" s="194" t="s">
        <v>359</v>
      </c>
      <c r="N21" s="194" t="s">
        <v>236</v>
      </c>
      <c r="O21" s="195" t="s">
        <v>309</v>
      </c>
      <c r="P21" s="196" t="s">
        <v>230</v>
      </c>
      <c r="Q21" s="196" t="s">
        <v>360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361</v>
      </c>
    </row>
    <row r="22" spans="1:23" ht="174.75" customHeight="1" x14ac:dyDescent="0.25">
      <c r="A22" s="188" t="s">
        <v>362</v>
      </c>
      <c r="B22" s="268" t="s">
        <v>408</v>
      </c>
      <c r="C22" s="189" t="s">
        <v>363</v>
      </c>
      <c r="D22" s="211">
        <v>253</v>
      </c>
      <c r="E22" s="183" t="s">
        <v>306</v>
      </c>
      <c r="F22" s="184">
        <v>7179110.5599999996</v>
      </c>
      <c r="G22" s="184">
        <v>7172642.4199999999</v>
      </c>
      <c r="H22" s="184">
        <v>0</v>
      </c>
      <c r="I22" s="185">
        <v>1811984.76</v>
      </c>
      <c r="J22" s="184">
        <v>1811984.76</v>
      </c>
      <c r="K22" s="195" t="s">
        <v>316</v>
      </c>
      <c r="L22" s="195" t="s">
        <v>309</v>
      </c>
      <c r="M22" s="194" t="s">
        <v>364</v>
      </c>
      <c r="N22" s="201" t="s">
        <v>365</v>
      </c>
      <c r="O22" s="195" t="s">
        <v>309</v>
      </c>
      <c r="P22" s="196" t="s">
        <v>366</v>
      </c>
      <c r="Q22" s="196" t="s">
        <v>367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368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117966198.59</v>
      </c>
      <c r="G23" s="204">
        <f>SUM(G5:G22)</f>
        <v>126564353.13</v>
      </c>
      <c r="H23" s="204">
        <f t="shared" ref="H23:J23" si="0">SUM(H5:H22)</f>
        <v>0</v>
      </c>
      <c r="I23" s="204">
        <f t="shared" si="0"/>
        <v>29216411.170000002</v>
      </c>
      <c r="J23" s="204">
        <f t="shared" si="0"/>
        <v>25447172.120000001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H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58"/>
      <c r="G28" s="178"/>
      <c r="H28" s="15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305" t="s">
        <v>39</v>
      </c>
      <c r="D31" s="305"/>
      <c r="E31" s="305"/>
      <c r="F31" s="154"/>
      <c r="G31" s="154"/>
      <c r="H31" s="154"/>
      <c r="I31" s="154"/>
      <c r="J31" s="154"/>
      <c r="K31" s="284" t="s">
        <v>40</v>
      </c>
      <c r="L31" s="284"/>
      <c r="M31" s="284"/>
      <c r="N31" s="284"/>
      <c r="O31" s="284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305" t="s">
        <v>385</v>
      </c>
      <c r="D32" s="305"/>
      <c r="E32" s="305"/>
      <c r="F32" s="154"/>
      <c r="G32" s="154"/>
      <c r="H32" s="154"/>
      <c r="I32" s="154"/>
      <c r="J32" s="154"/>
      <c r="K32" s="275" t="s">
        <v>369</v>
      </c>
      <c r="L32" s="275"/>
      <c r="M32" s="275"/>
      <c r="N32" s="275"/>
      <c r="O32" s="275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275"/>
      <c r="L33" s="275"/>
      <c r="M33" s="275"/>
      <c r="N33" s="275"/>
      <c r="O33" s="275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2"/>
      <c r="G36" s="154"/>
      <c r="H36" s="154"/>
      <c r="I36" s="212"/>
      <c r="J36" s="212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2"/>
      <c r="J37" s="212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2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2026-04-13T19:55:03Z</cp:lastPrinted>
  <dcterms:created xsi:type="dcterms:W3CDTF">2023-10-24T16:46:26Z</dcterms:created>
  <dcterms:modified xsi:type="dcterms:W3CDTF">2026-04-14T19:21:38Z</dcterms:modified>
</cp:coreProperties>
</file>