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2 T\5.- IT\6.- IDF\"/>
    </mc:Choice>
  </mc:AlternateContent>
  <xr:revisionPtr revIDLastSave="0" documentId="8_{C7B05197-C85B-4726-8519-7D684B8842A8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ormato 6 a)" sheetId="1" r:id="rId1"/>
    <sheet name="Formato 6 b)" sheetId="2" r:id="rId2"/>
    <sheet name="Formato 6 c)" sheetId="3" r:id="rId3"/>
    <sheet name="Formato 6 d)" sheetId="4" r:id="rId4"/>
  </sheets>
  <definedNames>
    <definedName name="_xlnm.Print_Area" localSheetId="0">'Formato 6 a)'!$A$1:$G$160</definedName>
    <definedName name="_xlnm.Print_Area" localSheetId="2">'Formato 6 c)'!$A$1:$G$78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<sst xmlns="http://schemas.openxmlformats.org/spreadsheetml/2006/main" count="499" uniqueCount="338">
  <si>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</si>
  <si>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</si>
  <si>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</si>
  <si>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</si>
  <si>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Egresos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</si>
  <si>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</si>
  <si>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</si>
  <si>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</si>
  <si>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</si>
  <si>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</si>
  <si>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</si>
  <si>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</si>
  <si>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</si>
  <si>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</si>
  <si>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</si>
  <si>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</si>
  <si>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</si>
  <si>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</si>
  <si>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</si>
  <si>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</si>
  <si>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</si>
  <si>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</si>
  <si>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</si>
  <si>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</si>
  <si>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</si>
  <si>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</si>
  <si>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</si>
  <si>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</si>
  <si>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</si>
  <si>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</si>
  <si>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</si>
  <si>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</si>
  <si>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</si>
  <si>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</si>
  <si>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</si>
  <si>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</si>
  <si>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</si>
  <si>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</si>
  <si>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</si>
  <si>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</si>
  <si>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</si>
  <si>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</si>
  <si>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</si>
  <si>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</si>
  <si>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</si>
  <si>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</si>
  <si>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</si>
  <si>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</si>
  <si>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</si>
  <si>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</si>
  <si>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</si>
  <si>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</si>
  <si>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</si>
  <si>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</si>
  <si>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</si>
  <si>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</si>
  <si>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</si>
  <si>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</si>
  <si>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</si>
  <si>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</si>
  <si>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</si>
  <si>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</si>
  <si>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</si>
  <si>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</si>
  <si>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</si>
  <si>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</si>
  <si>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</si>
  <si>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</si>
  <si>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</si>
  <si>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</si>
  <si>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</si>
  <si>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</si>
  <si>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</si>
  <si>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</si>
  <si>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</si>
  <si>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</si>
  <si>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</si>
  <si>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</si>
  <si>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</si>
  <si>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</si>
  <si>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</si>
  <si>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</si>
  <si>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</si>
  <si>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</si>
  <si>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</si>
  <si>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</si>
  <si>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</si>
  <si>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</si>
  <si>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</si>
  <si>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</si>
  <si>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</si>
  <si>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</si>
  <si>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</si>
  <si>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</si>
  <si>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</si>
  <si>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</si>
  <si>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</si>
  <si>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</si>
  <si>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</si>
  <si>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</si>
  <si>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</si>
  <si>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</si>
  <si>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</si>
  <si>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</si>
  <si>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</si>
  <si>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</si>
  <si>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</si>
  <si>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</si>
  <si>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</si>
  <si>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</si>
  <si>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</si>
  <si>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</si>
  <si>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</si>
  <si>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</si>
  <si>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</si>
  <si>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</si>
  <si>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</si>
  <si>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</si>
  <si>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</si>
  <si>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</si>
  <si>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</si>
  <si>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</si>
  <si>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</si>
  <si>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</si>
  <si>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</si>
  <si>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</si>
  <si>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</si>
  <si>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</si>
  <si>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</si>
  <si>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</si>
  <si>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</si>
  <si>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</si>
  <si>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</si>
  <si>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</si>
  <si>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</si>
  <si>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</si>
  <si>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</si>
  <si>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</si>
  <si>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</si>
  <si>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</si>
  <si>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</si>
  <si>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</si>
  <si>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</si>
  <si>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</si>
  <si>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</si>
  <si>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</si>
  <si>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</si>
  <si>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</si>
  <si>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</si>
  <si>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</si>
  <si>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</si>
  <si>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</si>
  <si>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</si>
  <si>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</si>
  <si>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</si>
  <si>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</si>
  <si>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</si>
  <si>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</si>
  <si>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</si>
  <si>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</si>
  <si>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</si>
  <si>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</si>
  <si>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</si>
  <si>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</si>
  <si>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</si>
  <si>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</si>
  <si>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</si>
  <si>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</si>
  <si>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</si>
  <si>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</si>
  <si>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</si>
  <si>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</si>
  <si>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</si>
  <si>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</si>
  <si>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</si>
  <si>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</si>
  <si>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</si>
  <si>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</si>
  <si>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</si>
  <si>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</si>
  <si>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</si>
  <si>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</si>
  <si>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</si>
  <si>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</si>
  <si>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</si>
  <si>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</si>
  <si>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</si>
  <si>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</si>
  <si>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</si>
  <si>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</si>
  <si>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</si>
  <si>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</si>
  <si>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</si>
  <si>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</si>
  <si>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</si>
  <si>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</si>
  <si>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</si>
  <si>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</si>
  <si>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</si>
  <si>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</si>
  <si>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</si>
  <si>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</si>
  <si>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</si>
  <si>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</si>
  <si>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</si>
  <si>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</si>
  <si>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</si>
  <si>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</si>
  <si>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</si>
  <si>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</si>
  <si>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</si>
  <si>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</si>
  <si>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</si>
  <si>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</si>
  <si>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</si>
  <si>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</si>
  <si>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</si>
  <si>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</si>
  <si>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</si>
  <si>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</si>
  <si>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</si>
  <si>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</si>
  <si>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</si>
  <si>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</si>
  <si>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</si>
  <si>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</si>
  <si>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</si>
  <si>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</si>
  <si>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</si>
  <si>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</si>
  <si>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</si>
  <si>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</si>
  <si>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</si>
  <si>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</si>
  <si>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</si>
  <si>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</si>
  <si>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</si>
  <si>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</si>
  <si>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</si>
  <si>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</si>
  <si>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</si>
  <si>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</si>
  <si>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</si>
  <si>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</si>
  <si>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</si>
  <si>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</si>
  <si>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</si>
  <si>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</si>
  <si>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</si>
  <si>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</si>
  <si>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</si>
  <si>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</si>
  <si>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</si>
  <si>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</si>
  <si>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</si>
  <si>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</si>
  <si>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</si>
  <si>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</si>
  <si>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</si>
  <si>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</si>
  <si>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</si>
  <si>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</si>
  <si>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</si>
  <si>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</si>
  <si>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</si>
  <si>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</si>
  <si>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</si>
  <si>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</si>
  <si>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</si>
  <si>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</si>
  <si>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</si>
  <si>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</si>
  <si>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</si>
  <si>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</si>
  <si>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</si>
  <si>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</si>
  <si>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</si>
  <si>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</si>
  <si>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</si>
  <si>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</si>
  <si>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</si>
  <si>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</si>
  <si>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</si>
  <si>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</si>
  <si>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</si>
  <si>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</si>
  <si>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</si>
  <si>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</si>
  <si>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</si>
  <si>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</si>
  <si>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</si>
  <si>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</si>
  <si>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</si>
  <si>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</si>
  <si>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</si>
  <si>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</si>
  <si>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</si>
  <si>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</si>
  <si>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</si>
  <si>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</si>
  <si>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</si>
  <si>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</si>
  <si>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</si>
  <si>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</si>
  <si>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</si>
  <si>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</si>
  <si>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</si>
  <si>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</si>
  <si>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</si>
  <si>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</si>
  <si>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</si>
  <si>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</si>
  <si>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</si>
  <si>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</si>
  <si>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</si>
  <si>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</si>
  <si>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</si>
  <si>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</si>
  <si>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</si>
  <si>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</si>
  <si>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>Concepto</t>
  </si>
  <si>
    <t>Aprobado</t>
  </si>
  <si>
    <t>Subejercicio</t>
  </si>
  <si>
    <t>b5) Educación</t>
  </si>
  <si>
    <t>c3) Combustibles y Energía</t>
  </si>
  <si>
    <t>II. Gasto Etiquetado (II=A+B+C+D)</t>
  </si>
  <si>
    <t>b1) Protección Ambiental</t>
  </si>
  <si>
    <t>A. Personal Administrativo y de Servicio Público</t>
  </si>
  <si>
    <t>II. Gasto Etiquetado (II=A+B+C+D+E+F)</t>
  </si>
  <si>
    <t>III. Total del Gasto en Servicios Personales (III = I + II)</t>
  </si>
  <si>
    <t>Bajo protesta de decir verdad declaramos de los formatos de la LDF son correctos y responsabilidad del ente emisor</t>
  </si>
  <si>
    <t xml:space="preserve"> UNIVERSIDAD TECNOLOGICA DEL NORTE DE GUANAJUATO</t>
  </si>
  <si>
    <t>Del 01 de enero al 30 de junio de 2026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</si>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</sst>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\-#,##0.00\ "/>
    <numFmt numFmtId="166" formatCode="#,##0_ ;\-#,##0\ 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</cellStyleXfs>
  <cellXfs count="124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164" fontId="0" fillId="0" borderId="14" xfId="3" applyFont="1" applyBorder="1"/>
    <xf numFmtId="165" fontId="0" fillId="0" borderId="14" xfId="3" applyNumberFormat="1" applyFont="1" applyBorder="1" applyAlignment="1">
      <alignment vertical="center"/>
    </xf>
    <xf numFmtId="165" fontId="0" fillId="0" borderId="11" xfId="3" applyNumberFormat="1" applyFont="1" applyFill="1" applyBorder="1"/>
    <xf numFmtId="165" fontId="0" fillId="0" borderId="11" xfId="3" applyNumberFormat="1" applyFont="1" applyBorder="1" applyAlignment="1">
      <alignment horizontal="center"/>
    </xf>
    <xf numFmtId="166" fontId="1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 applyProtection="1">
      <alignment vertical="center"/>
      <protection locked="0"/>
    </xf>
    <xf numFmtId="166" fontId="0" fillId="3" borderId="13" xfId="3" applyNumberFormat="1" applyFont="1" applyFill="1" applyBorder="1" applyAlignment="1">
      <alignment vertical="center"/>
    </xf>
    <xf numFmtId="166" fontId="1" fillId="0" borderId="12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 applyProtection="1">
      <alignment vertical="center"/>
      <protection locked="0"/>
    </xf>
    <xf numFmtId="166" fontId="0" fillId="0" borderId="13" xfId="3" applyNumberFormat="1" applyFont="1" applyFill="1" applyBorder="1" applyAlignment="1">
      <alignment vertical="center"/>
    </xf>
    <xf numFmtId="166" fontId="1" fillId="0" borderId="13" xfId="3" applyNumberFormat="1" applyFont="1" applyFill="1" applyBorder="1" applyAlignment="1" applyProtection="1">
      <alignment vertical="center"/>
      <protection locked="0"/>
    </xf>
    <xf numFmtId="166" fontId="1" fillId="0" borderId="6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/>
      <protection locked="0"/>
    </xf>
    <xf numFmtId="166" fontId="1" fillId="0" borderId="8" xfId="3" applyNumberFormat="1" applyFont="1" applyFill="1" applyBorder="1" applyAlignment="1" applyProtection="1">
      <alignment vertical="center"/>
      <protection locked="0"/>
    </xf>
    <xf numFmtId="166" fontId="0" fillId="0" borderId="8" xfId="3" applyNumberFormat="1" applyFont="1" applyFill="1" applyBorder="1" applyAlignment="1" applyProtection="1">
      <alignment vertical="center" wrapText="1"/>
      <protection locked="0"/>
    </xf>
    <xf numFmtId="166" fontId="0" fillId="0" borderId="8" xfId="3" applyNumberFormat="1" applyFont="1" applyFill="1" applyBorder="1" applyAlignment="1">
      <alignment vertical="center"/>
    </xf>
    <xf numFmtId="166" fontId="1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 applyProtection="1">
      <alignment horizontal="right" vertical="center"/>
      <protection locked="0"/>
    </xf>
    <xf numFmtId="166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1" fillId="0" borderId="13" xfId="0" applyFont="1" applyBorder="1" applyAlignment="1">
      <alignment horizontal="left" vertical="center" indent="3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6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6" fontId="9" fillId="0" borderId="13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vertical="center"/>
      <protection locked="0"/>
    </xf>
    <xf numFmtId="166" fontId="9" fillId="0" borderId="8" xfId="3" applyNumberFormat="1" applyFont="1" applyFill="1" applyBorder="1" applyAlignment="1" applyProtection="1">
      <alignment horizontal="right" vertical="center"/>
      <protection locked="0"/>
    </xf>
  </cellXfs>
  <cellStyles count="4">
    <cellStyle name="Millares" xfId="3" builtinId="3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showGridLines="0" tabSelected="1" zoomScale="70" zoomScaleNormal="70" workbookViewId="0">
      <selection activeCell="A24" sqref="A24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1" t="s">
        <v>0</v>
      </c>
      <c r="B1" s="92"/>
      <c r="C1" s="92"/>
      <c r="D1" s="92"/>
      <c r="E1" s="92"/>
      <c r="F1" s="92"/>
      <c r="G1" s="92"/>
    </row>
    <row r="2" spans="1:8">
      <c r="A2" s="95" t="s">
        <v>331</v>
      </c>
      <c r="B2" s="95"/>
      <c r="C2" s="95"/>
      <c r="D2" s="95"/>
      <c r="E2" s="95"/>
      <c r="F2" s="95"/>
      <c r="G2" s="95"/>
    </row>
    <row r="3" spans="1:8">
      <c r="A3" s="96" t="s">
        <v>1</v>
      </c>
      <c r="B3" s="96"/>
      <c r="C3" s="96"/>
      <c r="D3" s="96"/>
      <c r="E3" s="96"/>
      <c r="F3" s="96"/>
      <c r="G3" s="96"/>
    </row>
    <row r="4" spans="1:8">
      <c r="A4" s="96" t="s">
        <v>2</v>
      </c>
      <c r="B4" s="96"/>
      <c r="C4" s="96"/>
      <c r="D4" s="96"/>
      <c r="E4" s="96"/>
      <c r="F4" s="96"/>
      <c r="G4" s="96"/>
    </row>
    <row r="5" spans="1:8">
      <c r="A5" s="97" t="s">
        <v>332</v>
      </c>
      <c r="B5" s="97"/>
      <c r="C5" s="97"/>
      <c r="D5" s="97"/>
      <c r="E5" s="97"/>
      <c r="F5" s="97"/>
      <c r="G5" s="97"/>
    </row>
    <row r="6" spans="1:8">
      <c r="A6" s="98" t="s">
        <v>3</v>
      </c>
      <c r="B6" s="98"/>
      <c r="C6" s="98"/>
      <c r="D6" s="98"/>
      <c r="E6" s="98"/>
      <c r="F6" s="98"/>
      <c r="G6" s="98"/>
    </row>
    <row r="7" spans="1:8">
      <c r="A7" s="93" t="s">
        <v>320</v>
      </c>
      <c r="B7" s="93" t="s">
        <v>4</v>
      </c>
      <c r="C7" s="93"/>
      <c r="D7" s="93"/>
      <c r="E7" s="93"/>
      <c r="F7" s="93"/>
      <c r="G7" s="94" t="s">
        <v>322</v>
      </c>
    </row>
    <row r="8" spans="1:8" ht="30">
      <c r="A8" s="93"/>
      <c r="B8" s="4" t="s">
        <v>321</v>
      </c>
      <c r="C8" s="4" t="s">
        <v>5</v>
      </c>
      <c r="D8" s="4" t="s">
        <v>6</v>
      </c>
      <c r="E8" s="4" t="s">
        <v>7</v>
      </c>
      <c r="F8" s="4" t="s">
        <v>8</v>
      </c>
      <c r="G8" s="93"/>
      <c r="H8" s="88"/>
    </row>
    <row r="9" spans="1:8">
      <c r="A9" s="6" t="s">
        <v>9</v>
      </c>
      <c r="B9" s="73">
        <f>B10+B18+B189+B28+B38+B48+B58+B62+B71+B75</f>
        <v>69859755.260000005</v>
      </c>
      <c r="C9" s="73">
        <f t="shared" ref="C9:G9" si="0">C10+C18+C189+C28+C38+C48+C58+C62+C71+C75</f>
        <v>8986616.9800000004</v>
      </c>
      <c r="D9" s="73">
        <f t="shared" si="0"/>
        <v>78846372.24000001</v>
      </c>
      <c r="E9" s="73">
        <f t="shared" si="0"/>
        <v>29570794.190000001</v>
      </c>
      <c r="F9" s="73">
        <f t="shared" si="0"/>
        <v>29570794.190000001</v>
      </c>
      <c r="G9" s="73">
        <f t="shared" si="0"/>
        <v>49275578.050000004</v>
      </c>
      <c r="H9" s="88"/>
    </row>
    <row r="10" spans="1:8">
      <c r="A10" s="7" t="s">
        <v>10</v>
      </c>
      <c r="B10" s="74">
        <f>SUM(B11:B17)</f>
        <v>49269728.380000003</v>
      </c>
      <c r="C10" s="74">
        <f t="shared" ref="C10:G10" si="1">SUM(C11:C17)</f>
        <v>3343653.3100000015</v>
      </c>
      <c r="D10" s="74">
        <f t="shared" si="1"/>
        <v>52613381.689999998</v>
      </c>
      <c r="E10" s="74">
        <f t="shared" si="1"/>
        <v>23506919.039999999</v>
      </c>
      <c r="F10" s="74">
        <f t="shared" si="1"/>
        <v>23506919.039999999</v>
      </c>
      <c r="G10" s="74">
        <f t="shared" si="1"/>
        <v>29106462.650000002</v>
      </c>
      <c r="H10" s="88"/>
    </row>
    <row r="11" spans="1:8">
      <c r="A11" s="8" t="s">
        <v>11</v>
      </c>
      <c r="B11" s="118">
        <v>14966000.640000001</v>
      </c>
      <c r="C11" s="118">
        <v>4467872.6500000004</v>
      </c>
      <c r="D11" s="74">
        <f>B11+C11</f>
        <v>19433873.289999999</v>
      </c>
      <c r="E11" s="118">
        <v>9868399.9499999993</v>
      </c>
      <c r="F11" s="118">
        <v>9868399.9499999993</v>
      </c>
      <c r="G11" s="74">
        <f>D11-E11</f>
        <v>9565473.3399999999</v>
      </c>
      <c r="H11" s="43" t="s">
        <v>140</v>
      </c>
    </row>
    <row r="12" spans="1:8">
      <c r="A12" s="8" t="s">
        <v>12</v>
      </c>
      <c r="B12" s="118">
        <v>5241411.18</v>
      </c>
      <c r="C12" s="118">
        <v>372242.4</v>
      </c>
      <c r="D12" s="74">
        <f t="shared" ref="D12:D17" si="2">B12+C12</f>
        <v>5613653.5800000001</v>
      </c>
      <c r="E12" s="118">
        <v>2940453.05</v>
      </c>
      <c r="F12" s="118">
        <v>2940453.05</v>
      </c>
      <c r="G12" s="74">
        <f t="shared" ref="G12:G17" si="3">D12-E12</f>
        <v>2673200.5300000003</v>
      </c>
      <c r="H12" s="43" t="s">
        <v>141</v>
      </c>
    </row>
    <row r="13" spans="1:8">
      <c r="A13" s="8" t="s">
        <v>13</v>
      </c>
      <c r="B13" s="118">
        <v>4459699.13</v>
      </c>
      <c r="C13" s="118">
        <v>1007707.28</v>
      </c>
      <c r="D13" s="74">
        <f t="shared" si="2"/>
        <v>5467406.4100000001</v>
      </c>
      <c r="E13" s="118">
        <v>345722.23</v>
      </c>
      <c r="F13" s="118">
        <v>345722.23</v>
      </c>
      <c r="G13" s="74">
        <f t="shared" si="3"/>
        <v>5121684.18</v>
      </c>
      <c r="H13" s="43" t="s">
        <v>142</v>
      </c>
    </row>
    <row r="14" spans="1:8">
      <c r="A14" s="8" t="s">
        <v>14</v>
      </c>
      <c r="B14" s="118">
        <v>8926274.6400000006</v>
      </c>
      <c r="C14" s="118">
        <v>1651638.32</v>
      </c>
      <c r="D14" s="74">
        <f t="shared" si="2"/>
        <v>10577912.960000001</v>
      </c>
      <c r="E14" s="118">
        <v>5698458.7000000002</v>
      </c>
      <c r="F14" s="118">
        <v>5698458.7000000002</v>
      </c>
      <c r="G14" s="74">
        <f t="shared" si="3"/>
        <v>4879454.2600000007</v>
      </c>
      <c r="H14" s="43" t="s">
        <v>143</v>
      </c>
    </row>
    <row r="15" spans="1:8">
      <c r="A15" s="8" t="s">
        <v>15</v>
      </c>
      <c r="B15" s="118">
        <v>14836342.789999999</v>
      </c>
      <c r="C15" s="118">
        <v>-4155807.34</v>
      </c>
      <c r="D15" s="74">
        <f t="shared" si="2"/>
        <v>10680535.449999999</v>
      </c>
      <c r="E15" s="118">
        <v>3876881.41</v>
      </c>
      <c r="F15" s="118">
        <v>3876881.41</v>
      </c>
      <c r="G15" s="74">
        <f t="shared" si="3"/>
        <v>6803654.0399999991</v>
      </c>
      <c r="H15" s="43" t="s">
        <v>144</v>
      </c>
    </row>
    <row r="16" spans="1:8">
      <c r="A16" s="8" t="s">
        <v>16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145</v>
      </c>
    </row>
    <row r="17" spans="1:8">
      <c r="A17" s="8" t="s">
        <v>17</v>
      </c>
      <c r="B17" s="118">
        <v>840000</v>
      </c>
      <c r="C17" s="118">
        <v>0</v>
      </c>
      <c r="D17" s="74">
        <f t="shared" si="2"/>
        <v>840000</v>
      </c>
      <c r="E17" s="118">
        <v>777003.7</v>
      </c>
      <c r="F17" s="118">
        <v>777003.7</v>
      </c>
      <c r="G17" s="74">
        <f t="shared" si="3"/>
        <v>62996.300000000047</v>
      </c>
      <c r="H17" s="43" t="s">
        <v>146</v>
      </c>
    </row>
    <row r="18" spans="1:8">
      <c r="A18" s="7" t="s">
        <v>18</v>
      </c>
      <c r="B18" s="74">
        <f>SUM(B19:B27)</f>
        <v>1839582.57</v>
      </c>
      <c r="C18" s="74">
        <f t="shared" ref="C18:G18" si="4">SUM(C19:C27)</f>
        <v>-25636.990000000009</v>
      </c>
      <c r="D18" s="74">
        <f t="shared" si="4"/>
        <v>1813945.58</v>
      </c>
      <c r="E18" s="74">
        <f t="shared" si="4"/>
        <v>280333.39</v>
      </c>
      <c r="F18" s="74">
        <f t="shared" si="4"/>
        <v>280333.39</v>
      </c>
      <c r="G18" s="74">
        <f t="shared" si="4"/>
        <v>1533612.19</v>
      </c>
    </row>
    <row r="19" spans="1:8">
      <c r="A19" s="8" t="s">
        <v>19</v>
      </c>
      <c r="B19" s="118">
        <v>718654.9</v>
      </c>
      <c r="C19" s="118">
        <v>-74349.52</v>
      </c>
      <c r="D19" s="74">
        <f t="shared" ref="D19:D27" si="5">B19+C19</f>
        <v>644305.38</v>
      </c>
      <c r="E19" s="118">
        <v>96586.95</v>
      </c>
      <c r="F19" s="118">
        <v>96586.95</v>
      </c>
      <c r="G19" s="74">
        <f t="shared" ref="G19:G27" si="6">D19-E19</f>
        <v>547718.43000000005</v>
      </c>
      <c r="H19" s="44" t="s">
        <v>147</v>
      </c>
    </row>
    <row r="20" spans="1:8">
      <c r="A20" s="8" t="s">
        <v>20</v>
      </c>
      <c r="B20" s="118">
        <v>93836.35</v>
      </c>
      <c r="C20" s="118">
        <v>22943.599999999999</v>
      </c>
      <c r="D20" s="74">
        <f t="shared" si="5"/>
        <v>116779.95000000001</v>
      </c>
      <c r="E20" s="118">
        <v>6850.95</v>
      </c>
      <c r="F20" s="118">
        <v>6850.95</v>
      </c>
      <c r="G20" s="74">
        <f t="shared" si="6"/>
        <v>109929.00000000001</v>
      </c>
      <c r="H20" s="44" t="s">
        <v>148</v>
      </c>
    </row>
    <row r="21" spans="1:8">
      <c r="A21" s="8" t="s">
        <v>21</v>
      </c>
      <c r="B21" s="74">
        <v>0</v>
      </c>
      <c r="C21" s="74">
        <v>0</v>
      </c>
      <c r="D21" s="74">
        <f t="shared" si="5"/>
        <v>0</v>
      </c>
      <c r="E21" s="74">
        <v>0</v>
      </c>
      <c r="F21" s="74">
        <v>0</v>
      </c>
      <c r="G21" s="74">
        <f t="shared" si="6"/>
        <v>0</v>
      </c>
      <c r="H21" s="44" t="s">
        <v>149</v>
      </c>
    </row>
    <row r="22" spans="1:8">
      <c r="A22" s="8" t="s">
        <v>22</v>
      </c>
      <c r="B22" s="118">
        <v>337443.75</v>
      </c>
      <c r="C22" s="118">
        <v>121794.79</v>
      </c>
      <c r="D22" s="74">
        <f t="shared" si="5"/>
        <v>459238.54</v>
      </c>
      <c r="E22" s="118">
        <v>7416</v>
      </c>
      <c r="F22" s="118">
        <v>7416</v>
      </c>
      <c r="G22" s="74">
        <f t="shared" si="6"/>
        <v>451822.54</v>
      </c>
      <c r="H22" s="44" t="s">
        <v>150</v>
      </c>
    </row>
    <row r="23" spans="1:8">
      <c r="A23" s="8" t="s">
        <v>23</v>
      </c>
      <c r="B23" s="118">
        <v>85340.35</v>
      </c>
      <c r="C23" s="118">
        <v>-75540.350000000006</v>
      </c>
      <c r="D23" s="74">
        <f t="shared" si="5"/>
        <v>9800</v>
      </c>
      <c r="E23" s="118">
        <v>0</v>
      </c>
      <c r="F23" s="118">
        <v>0</v>
      </c>
      <c r="G23" s="74">
        <f t="shared" si="6"/>
        <v>9800</v>
      </c>
      <c r="H23" s="44" t="s">
        <v>151</v>
      </c>
    </row>
    <row r="24" spans="1:8">
      <c r="A24" s="8" t="s">
        <v>24</v>
      </c>
      <c r="B24" s="118">
        <v>421886.27</v>
      </c>
      <c r="C24" s="118">
        <v>0</v>
      </c>
      <c r="D24" s="74">
        <f t="shared" si="5"/>
        <v>421886.27</v>
      </c>
      <c r="E24" s="118">
        <v>142000.4</v>
      </c>
      <c r="F24" s="118">
        <v>142000.4</v>
      </c>
      <c r="G24" s="74">
        <f t="shared" si="6"/>
        <v>279885.87</v>
      </c>
      <c r="H24" s="44" t="s">
        <v>152</v>
      </c>
    </row>
    <row r="25" spans="1:8">
      <c r="A25" s="8" t="s">
        <v>25</v>
      </c>
      <c r="B25" s="118">
        <v>53122.41</v>
      </c>
      <c r="C25" s="118">
        <v>7400.59</v>
      </c>
      <c r="D25" s="74">
        <f t="shared" si="5"/>
        <v>60523</v>
      </c>
      <c r="E25" s="118">
        <v>1761.53</v>
      </c>
      <c r="F25" s="118">
        <v>1761.53</v>
      </c>
      <c r="G25" s="74">
        <f t="shared" si="6"/>
        <v>58761.47</v>
      </c>
      <c r="H25" s="44" t="s">
        <v>153</v>
      </c>
    </row>
    <row r="26" spans="1:8">
      <c r="A26" s="8" t="s">
        <v>26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154</v>
      </c>
    </row>
    <row r="27" spans="1:8">
      <c r="A27" s="8" t="s">
        <v>27</v>
      </c>
      <c r="B27" s="118">
        <v>129298.54</v>
      </c>
      <c r="C27" s="118">
        <v>-27886.1</v>
      </c>
      <c r="D27" s="74">
        <f t="shared" si="5"/>
        <v>101412.44</v>
      </c>
      <c r="E27" s="118">
        <v>25717.56</v>
      </c>
      <c r="F27" s="118">
        <v>25717.56</v>
      </c>
      <c r="G27" s="74">
        <f t="shared" si="6"/>
        <v>75694.880000000005</v>
      </c>
      <c r="H27" s="44" t="s">
        <v>155</v>
      </c>
    </row>
    <row r="28" spans="1:8">
      <c r="A28" s="7" t="s">
        <v>28</v>
      </c>
      <c r="B28" s="74">
        <f>SUM(B29:B37)</f>
        <v>16592231.310000002</v>
      </c>
      <c r="C28" s="74">
        <f t="shared" ref="C28:G28" si="7">SUM(C29:C37)</f>
        <v>460603.26</v>
      </c>
      <c r="D28" s="74">
        <f t="shared" si="7"/>
        <v>17052834.57</v>
      </c>
      <c r="E28" s="74">
        <f t="shared" si="7"/>
        <v>4732102.37</v>
      </c>
      <c r="F28" s="74">
        <f t="shared" si="7"/>
        <v>4732102.37</v>
      </c>
      <c r="G28" s="74">
        <f t="shared" si="7"/>
        <v>12320732.199999999</v>
      </c>
    </row>
    <row r="29" spans="1:8">
      <c r="A29" s="8" t="s">
        <v>29</v>
      </c>
      <c r="B29" s="118">
        <v>2243833.85</v>
      </c>
      <c r="C29" s="118">
        <v>-317219</v>
      </c>
      <c r="D29" s="74">
        <f t="shared" ref="D29:D82" si="8">B29+C29</f>
        <v>1926614.85</v>
      </c>
      <c r="E29" s="118">
        <v>548675.26</v>
      </c>
      <c r="F29" s="118">
        <v>548675.26</v>
      </c>
      <c r="G29" s="74">
        <f t="shared" ref="G29:G37" si="9">D29-E29</f>
        <v>1377939.59</v>
      </c>
      <c r="H29" s="45" t="s">
        <v>156</v>
      </c>
    </row>
    <row r="30" spans="1:8">
      <c r="A30" s="8" t="s">
        <v>30</v>
      </c>
      <c r="B30" s="118">
        <v>828021.5</v>
      </c>
      <c r="C30" s="118">
        <v>47601</v>
      </c>
      <c r="D30" s="74">
        <f t="shared" si="8"/>
        <v>875622.5</v>
      </c>
      <c r="E30" s="118">
        <v>177606</v>
      </c>
      <c r="F30" s="118">
        <v>177606</v>
      </c>
      <c r="G30" s="74">
        <f t="shared" si="9"/>
        <v>698016.5</v>
      </c>
      <c r="H30" s="45" t="s">
        <v>157</v>
      </c>
    </row>
    <row r="31" spans="1:8">
      <c r="A31" s="8" t="s">
        <v>31</v>
      </c>
      <c r="B31" s="118">
        <v>4772498.3600000003</v>
      </c>
      <c r="C31" s="118">
        <v>-545309.69999999995</v>
      </c>
      <c r="D31" s="74">
        <f t="shared" si="8"/>
        <v>4227188.66</v>
      </c>
      <c r="E31" s="118">
        <v>382729.3</v>
      </c>
      <c r="F31" s="118">
        <v>382729.3</v>
      </c>
      <c r="G31" s="74">
        <f t="shared" si="9"/>
        <v>3844459.3600000003</v>
      </c>
      <c r="H31" s="45" t="s">
        <v>158</v>
      </c>
    </row>
    <row r="32" spans="1:8">
      <c r="A32" s="8" t="s">
        <v>32</v>
      </c>
      <c r="B32" s="118">
        <v>350000</v>
      </c>
      <c r="C32" s="118">
        <v>0</v>
      </c>
      <c r="D32" s="74">
        <f t="shared" si="8"/>
        <v>350000</v>
      </c>
      <c r="E32" s="118">
        <v>0</v>
      </c>
      <c r="F32" s="118">
        <v>0</v>
      </c>
      <c r="G32" s="74">
        <f t="shared" si="9"/>
        <v>350000</v>
      </c>
      <c r="H32" s="45" t="s">
        <v>159</v>
      </c>
    </row>
    <row r="33" spans="1:8">
      <c r="A33" s="8" t="s">
        <v>33</v>
      </c>
      <c r="B33" s="118">
        <v>5921922.7300000004</v>
      </c>
      <c r="C33" s="118">
        <v>961498.11</v>
      </c>
      <c r="D33" s="74">
        <f t="shared" si="8"/>
        <v>6883420.8400000008</v>
      </c>
      <c r="E33" s="118">
        <v>1813813.44</v>
      </c>
      <c r="F33" s="118">
        <v>1813813.44</v>
      </c>
      <c r="G33" s="74">
        <f t="shared" si="9"/>
        <v>5069607.4000000004</v>
      </c>
      <c r="H33" s="45" t="s">
        <v>160</v>
      </c>
    </row>
    <row r="34" spans="1:8">
      <c r="A34" s="8" t="s">
        <v>34</v>
      </c>
      <c r="B34" s="118">
        <v>250500</v>
      </c>
      <c r="C34" s="118">
        <v>25000</v>
      </c>
      <c r="D34" s="74">
        <f t="shared" si="8"/>
        <v>275500</v>
      </c>
      <c r="E34" s="118">
        <v>23000</v>
      </c>
      <c r="F34" s="118">
        <v>23000</v>
      </c>
      <c r="G34" s="74">
        <f t="shared" si="9"/>
        <v>252500</v>
      </c>
      <c r="H34" s="45" t="s">
        <v>161</v>
      </c>
    </row>
    <row r="35" spans="1:8">
      <c r="A35" s="8" t="s">
        <v>35</v>
      </c>
      <c r="B35" s="118">
        <v>20302.66</v>
      </c>
      <c r="C35" s="118">
        <v>81000</v>
      </c>
      <c r="D35" s="74">
        <f t="shared" si="8"/>
        <v>101302.66</v>
      </c>
      <c r="E35" s="118">
        <v>51240.39</v>
      </c>
      <c r="F35" s="118">
        <v>51240.39</v>
      </c>
      <c r="G35" s="74">
        <f t="shared" si="9"/>
        <v>50062.270000000004</v>
      </c>
      <c r="H35" s="45" t="s">
        <v>162</v>
      </c>
    </row>
    <row r="36" spans="1:8">
      <c r="A36" s="8" t="s">
        <v>36</v>
      </c>
      <c r="B36" s="118">
        <v>479000</v>
      </c>
      <c r="C36" s="118">
        <v>72000</v>
      </c>
      <c r="D36" s="74">
        <f t="shared" si="8"/>
        <v>551000</v>
      </c>
      <c r="E36" s="118">
        <v>289064.71000000002</v>
      </c>
      <c r="F36" s="118">
        <v>289064.71000000002</v>
      </c>
      <c r="G36" s="74">
        <f t="shared" si="9"/>
        <v>261935.28999999998</v>
      </c>
      <c r="H36" s="45" t="s">
        <v>163</v>
      </c>
    </row>
    <row r="37" spans="1:8">
      <c r="A37" s="8" t="s">
        <v>37</v>
      </c>
      <c r="B37" s="118">
        <v>1726152.21</v>
      </c>
      <c r="C37" s="118">
        <v>136032.85</v>
      </c>
      <c r="D37" s="74">
        <f t="shared" si="8"/>
        <v>1862185.06</v>
      </c>
      <c r="E37" s="118">
        <v>1445973.27</v>
      </c>
      <c r="F37" s="118">
        <v>1445973.27</v>
      </c>
      <c r="G37" s="74">
        <f t="shared" si="9"/>
        <v>416211.79000000004</v>
      </c>
      <c r="H37" s="45" t="s">
        <v>164</v>
      </c>
    </row>
    <row r="38" spans="1:8">
      <c r="A38" s="7" t="s">
        <v>38</v>
      </c>
      <c r="B38" s="74">
        <f>SUM(B39:B47)</f>
        <v>1916779</v>
      </c>
      <c r="C38" s="74">
        <f t="shared" ref="C38:G38" si="10">SUM(C39:C47)</f>
        <v>965900</v>
      </c>
      <c r="D38" s="74">
        <f t="shared" si="10"/>
        <v>2882679</v>
      </c>
      <c r="E38" s="74">
        <f t="shared" si="10"/>
        <v>827624.39</v>
      </c>
      <c r="F38" s="74">
        <f t="shared" si="10"/>
        <v>827624.39</v>
      </c>
      <c r="G38" s="74">
        <f t="shared" si="10"/>
        <v>2055054.6099999999</v>
      </c>
    </row>
    <row r="39" spans="1:8">
      <c r="A39" s="8" t="s">
        <v>39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165</v>
      </c>
    </row>
    <row r="40" spans="1:8">
      <c r="A40" s="8" t="s">
        <v>40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166</v>
      </c>
    </row>
    <row r="41" spans="1:8">
      <c r="A41" s="8" t="s">
        <v>41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167</v>
      </c>
    </row>
    <row r="42" spans="1:8">
      <c r="A42" s="8" t="s">
        <v>42</v>
      </c>
      <c r="B42" s="118">
        <v>1916779</v>
      </c>
      <c r="C42" s="118">
        <v>965900</v>
      </c>
      <c r="D42" s="74">
        <f t="shared" si="8"/>
        <v>2882679</v>
      </c>
      <c r="E42" s="118">
        <v>827624.39</v>
      </c>
      <c r="F42" s="118">
        <v>827624.39</v>
      </c>
      <c r="G42" s="74">
        <f t="shared" si="11"/>
        <v>2055054.6099999999</v>
      </c>
      <c r="H42" s="60" t="s">
        <v>168</v>
      </c>
    </row>
    <row r="43" spans="1:8">
      <c r="A43" s="8" t="s">
        <v>43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169</v>
      </c>
    </row>
    <row r="44" spans="1:8">
      <c r="A44" s="8" t="s">
        <v>44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170</v>
      </c>
    </row>
    <row r="45" spans="1:8">
      <c r="A45" s="8" t="s">
        <v>45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46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319</v>
      </c>
    </row>
    <row r="47" spans="1:8">
      <c r="A47" s="8" t="s">
        <v>47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171</v>
      </c>
    </row>
    <row r="48" spans="1:8">
      <c r="A48" s="7" t="s">
        <v>48</v>
      </c>
      <c r="B48" s="74">
        <f>SUM(B49:B57)</f>
        <v>241434</v>
      </c>
      <c r="C48" s="74">
        <f t="shared" ref="C48:G48" si="12">SUM(C49:C57)</f>
        <v>4242097.4000000004</v>
      </c>
      <c r="D48" s="74">
        <f t="shared" si="12"/>
        <v>4483531.4000000004</v>
      </c>
      <c r="E48" s="74">
        <f t="shared" si="12"/>
        <v>223815</v>
      </c>
      <c r="F48" s="74">
        <f t="shared" si="12"/>
        <v>223815</v>
      </c>
      <c r="G48" s="74">
        <f t="shared" si="12"/>
        <v>4259716.4000000004</v>
      </c>
    </row>
    <row r="49" spans="1:8">
      <c r="A49" s="8" t="s">
        <v>49</v>
      </c>
      <c r="B49" s="118">
        <v>159434</v>
      </c>
      <c r="C49" s="118">
        <v>3446337.4</v>
      </c>
      <c r="D49" s="74">
        <f t="shared" si="8"/>
        <v>3605771.4</v>
      </c>
      <c r="E49" s="118">
        <v>223815</v>
      </c>
      <c r="F49" s="118">
        <v>223815</v>
      </c>
      <c r="G49" s="74">
        <f t="shared" ref="G49:G57" si="13">D49-E49</f>
        <v>3381956.4</v>
      </c>
      <c r="H49" s="46" t="s">
        <v>172</v>
      </c>
    </row>
    <row r="50" spans="1:8">
      <c r="A50" s="8" t="s">
        <v>50</v>
      </c>
      <c r="B50" s="118">
        <v>0</v>
      </c>
      <c r="C50" s="118">
        <v>225500</v>
      </c>
      <c r="D50" s="74">
        <f t="shared" si="8"/>
        <v>225500</v>
      </c>
      <c r="E50" s="118">
        <v>0</v>
      </c>
      <c r="F50" s="118">
        <v>0</v>
      </c>
      <c r="G50" s="74">
        <f t="shared" si="13"/>
        <v>225500</v>
      </c>
      <c r="H50" s="46" t="s">
        <v>173</v>
      </c>
    </row>
    <row r="51" spans="1:8">
      <c r="A51" s="8" t="s">
        <v>51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174</v>
      </c>
    </row>
    <row r="52" spans="1:8">
      <c r="A52" s="8" t="s">
        <v>52</v>
      </c>
      <c r="B52" s="118">
        <v>0</v>
      </c>
      <c r="C52" s="118">
        <v>129760</v>
      </c>
      <c r="D52" s="74">
        <f t="shared" si="8"/>
        <v>129760</v>
      </c>
      <c r="E52" s="118">
        <v>0</v>
      </c>
      <c r="F52" s="118">
        <v>0</v>
      </c>
      <c r="G52" s="74">
        <f t="shared" si="13"/>
        <v>129760</v>
      </c>
      <c r="H52" s="46" t="s">
        <v>175</v>
      </c>
    </row>
    <row r="53" spans="1:8">
      <c r="A53" s="8" t="s">
        <v>53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176</v>
      </c>
    </row>
    <row r="54" spans="1:8">
      <c r="A54" s="8" t="s">
        <v>54</v>
      </c>
      <c r="B54" s="118">
        <v>82000</v>
      </c>
      <c r="C54" s="118">
        <v>440500</v>
      </c>
      <c r="D54" s="74">
        <f t="shared" si="8"/>
        <v>522500</v>
      </c>
      <c r="E54" s="118">
        <v>0</v>
      </c>
      <c r="F54" s="118">
        <v>0</v>
      </c>
      <c r="G54" s="74">
        <f t="shared" si="13"/>
        <v>522500</v>
      </c>
      <c r="H54" s="46" t="s">
        <v>177</v>
      </c>
    </row>
    <row r="55" spans="1:8">
      <c r="A55" s="8" t="s">
        <v>55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178</v>
      </c>
    </row>
    <row r="56" spans="1:8">
      <c r="A56" s="8" t="s">
        <v>56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179</v>
      </c>
    </row>
    <row r="57" spans="1:8">
      <c r="A57" s="8" t="s">
        <v>57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180</v>
      </c>
    </row>
    <row r="58" spans="1:8">
      <c r="A58" s="7" t="s">
        <v>58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59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181</v>
      </c>
    </row>
    <row r="60" spans="1:8">
      <c r="A60" s="8" t="s">
        <v>60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182</v>
      </c>
    </row>
    <row r="61" spans="1:8">
      <c r="A61" s="8" t="s">
        <v>61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183</v>
      </c>
    </row>
    <row r="62" spans="1:8">
      <c r="A62" s="7" t="s">
        <v>62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63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184</v>
      </c>
    </row>
    <row r="64" spans="1:8">
      <c r="A64" s="8" t="s">
        <v>64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185</v>
      </c>
    </row>
    <row r="65" spans="1:8">
      <c r="A65" s="8" t="s">
        <v>65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186</v>
      </c>
    </row>
    <row r="66" spans="1:8">
      <c r="A66" s="8" t="s">
        <v>66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187</v>
      </c>
    </row>
    <row r="67" spans="1:8">
      <c r="A67" s="8" t="s">
        <v>67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188</v>
      </c>
    </row>
    <row r="68" spans="1:8">
      <c r="A68" s="8" t="s">
        <v>68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69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189</v>
      </c>
    </row>
    <row r="70" spans="1:8">
      <c r="A70" s="8" t="s">
        <v>70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190</v>
      </c>
    </row>
    <row r="71" spans="1:8">
      <c r="A71" s="7" t="s">
        <v>71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72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191</v>
      </c>
    </row>
    <row r="73" spans="1:8">
      <c r="A73" s="8" t="s">
        <v>73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192</v>
      </c>
    </row>
    <row r="74" spans="1:8">
      <c r="A74" s="8" t="s">
        <v>74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193</v>
      </c>
    </row>
    <row r="75" spans="1:8">
      <c r="A75" s="7" t="s">
        <v>75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76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194</v>
      </c>
    </row>
    <row r="77" spans="1:8">
      <c r="A77" s="8" t="s">
        <v>77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195</v>
      </c>
    </row>
    <row r="78" spans="1:8">
      <c r="A78" s="8" t="s">
        <v>78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196</v>
      </c>
    </row>
    <row r="79" spans="1:8">
      <c r="A79" s="8" t="s">
        <v>79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197</v>
      </c>
    </row>
    <row r="80" spans="1:8">
      <c r="A80" s="8" t="s">
        <v>80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198</v>
      </c>
    </row>
    <row r="81" spans="1:8">
      <c r="A81" s="8" t="s">
        <v>81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199</v>
      </c>
    </row>
    <row r="82" spans="1:8">
      <c r="A82" s="8" t="s">
        <v>82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200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83</v>
      </c>
      <c r="B84" s="73">
        <f>B85+B93+B103+B113+B123+B133+B137+B146+B150</f>
        <v>51018101</v>
      </c>
      <c r="C84" s="73">
        <f t="shared" ref="C84:G84" si="22">C85+C93+C103+C113+C123+C133+C137+C146+C150</f>
        <v>-997300.37999999942</v>
      </c>
      <c r="D84" s="73">
        <f t="shared" si="22"/>
        <v>50020800.619999997</v>
      </c>
      <c r="E84" s="73">
        <f t="shared" si="22"/>
        <v>19360420.580000002</v>
      </c>
      <c r="F84" s="73">
        <f t="shared" si="22"/>
        <v>19360420.580000002</v>
      </c>
      <c r="G84" s="73">
        <f t="shared" si="22"/>
        <v>30660380.039999999</v>
      </c>
    </row>
    <row r="85" spans="1:8">
      <c r="A85" s="7" t="s">
        <v>10</v>
      </c>
      <c r="B85" s="74">
        <f>SUM(B86:B92)</f>
        <v>45288143</v>
      </c>
      <c r="C85" s="74">
        <f t="shared" ref="C85:G85" si="23">SUM(C86:C92)</f>
        <v>3031588.0000000005</v>
      </c>
      <c r="D85" s="74">
        <f t="shared" si="23"/>
        <v>48319731</v>
      </c>
      <c r="E85" s="74">
        <f t="shared" si="23"/>
        <v>18858368.870000001</v>
      </c>
      <c r="F85" s="74">
        <f t="shared" si="23"/>
        <v>18858368.870000001</v>
      </c>
      <c r="G85" s="74">
        <f t="shared" si="23"/>
        <v>29461362.129999999</v>
      </c>
    </row>
    <row r="86" spans="1:8">
      <c r="A86" s="8" t="s">
        <v>11</v>
      </c>
      <c r="B86" s="118">
        <v>12554388.74</v>
      </c>
      <c r="C86" s="118">
        <v>4118063.06</v>
      </c>
      <c r="D86" s="74">
        <f t="shared" ref="D86:D92" si="24">B86+C86</f>
        <v>16672451.800000001</v>
      </c>
      <c r="E86" s="118">
        <v>6559934.9900000002</v>
      </c>
      <c r="F86" s="118">
        <v>6559934.9900000002</v>
      </c>
      <c r="G86" s="74">
        <f t="shared" ref="G86:G92" si="25">D86-E86</f>
        <v>10112516.810000001</v>
      </c>
      <c r="H86" s="51" t="s">
        <v>201</v>
      </c>
    </row>
    <row r="87" spans="1:8">
      <c r="A87" s="8" t="s">
        <v>12</v>
      </c>
      <c r="B87" s="118">
        <v>3321993.57</v>
      </c>
      <c r="C87" s="118">
        <v>1272242.3999999999</v>
      </c>
      <c r="D87" s="74">
        <f t="shared" si="24"/>
        <v>4594235.97</v>
      </c>
      <c r="E87" s="118">
        <v>1410903.24</v>
      </c>
      <c r="F87" s="118">
        <v>1410903.24</v>
      </c>
      <c r="G87" s="74">
        <f t="shared" si="25"/>
        <v>3183332.7299999995</v>
      </c>
      <c r="H87" s="51" t="s">
        <v>202</v>
      </c>
    </row>
    <row r="88" spans="1:8">
      <c r="A88" s="8" t="s">
        <v>13</v>
      </c>
      <c r="B88" s="118">
        <v>5942677.6100000003</v>
      </c>
      <c r="C88" s="118">
        <v>1007707.28</v>
      </c>
      <c r="D88" s="74">
        <f t="shared" si="24"/>
        <v>6950384.8900000006</v>
      </c>
      <c r="E88" s="118">
        <v>392762.91</v>
      </c>
      <c r="F88" s="118">
        <v>392762.91</v>
      </c>
      <c r="G88" s="74">
        <f t="shared" si="25"/>
        <v>6557621.9800000004</v>
      </c>
      <c r="H88" s="51" t="s">
        <v>203</v>
      </c>
    </row>
    <row r="89" spans="1:8">
      <c r="A89" s="8" t="s">
        <v>14</v>
      </c>
      <c r="B89" s="118">
        <v>8849573.8000000007</v>
      </c>
      <c r="C89" s="118">
        <v>751638.32</v>
      </c>
      <c r="D89" s="74">
        <f t="shared" si="24"/>
        <v>9601212.120000001</v>
      </c>
      <c r="E89" s="118">
        <v>3885197.5</v>
      </c>
      <c r="F89" s="118">
        <v>3885197.5</v>
      </c>
      <c r="G89" s="74">
        <f t="shared" si="25"/>
        <v>5716014.620000001</v>
      </c>
      <c r="H89" s="51" t="s">
        <v>204</v>
      </c>
    </row>
    <row r="90" spans="1:8">
      <c r="A90" s="8" t="s">
        <v>15</v>
      </c>
      <c r="B90" s="118">
        <v>14619509.279999999</v>
      </c>
      <c r="C90" s="118">
        <v>-4118063.06</v>
      </c>
      <c r="D90" s="74">
        <f t="shared" si="24"/>
        <v>10501446.219999999</v>
      </c>
      <c r="E90" s="118">
        <v>6609570.2300000004</v>
      </c>
      <c r="F90" s="118">
        <v>6609570.2300000004</v>
      </c>
      <c r="G90" s="74">
        <f t="shared" si="25"/>
        <v>3891875.9899999984</v>
      </c>
      <c r="H90" s="51" t="s">
        <v>205</v>
      </c>
    </row>
    <row r="91" spans="1:8">
      <c r="A91" s="8" t="s">
        <v>16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206</v>
      </c>
    </row>
    <row r="92" spans="1:8">
      <c r="A92" s="8" t="s">
        <v>17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207</v>
      </c>
    </row>
    <row r="93" spans="1:8">
      <c r="A93" s="7" t="s">
        <v>18</v>
      </c>
      <c r="B93" s="74">
        <f>SUM(B94:B102)</f>
        <v>328343.13</v>
      </c>
      <c r="C93" s="74">
        <f t="shared" ref="C93:G93" si="26">SUM(C94:C102)</f>
        <v>-210990.39999999997</v>
      </c>
      <c r="D93" s="74">
        <f t="shared" si="26"/>
        <v>117352.73000000001</v>
      </c>
      <c r="E93" s="74">
        <f t="shared" si="26"/>
        <v>72852.260000000009</v>
      </c>
      <c r="F93" s="74">
        <f t="shared" si="26"/>
        <v>72852.260000000009</v>
      </c>
      <c r="G93" s="74">
        <f t="shared" si="26"/>
        <v>44500.47</v>
      </c>
    </row>
    <row r="94" spans="1:8">
      <c r="A94" s="8" t="s">
        <v>19</v>
      </c>
      <c r="B94" s="118">
        <v>35436.9</v>
      </c>
      <c r="C94" s="118">
        <v>-35436.9</v>
      </c>
      <c r="D94" s="74">
        <f t="shared" ref="D94:D102" si="27">B94+C94</f>
        <v>0</v>
      </c>
      <c r="E94" s="118">
        <v>0</v>
      </c>
      <c r="F94" s="118">
        <v>0</v>
      </c>
      <c r="G94" s="74">
        <f t="shared" ref="G94:G102" si="28">D94-E94</f>
        <v>0</v>
      </c>
      <c r="H94" s="52" t="s">
        <v>208</v>
      </c>
    </row>
    <row r="95" spans="1:8">
      <c r="A95" s="8" t="s">
        <v>20</v>
      </c>
      <c r="B95" s="118">
        <v>35836.35</v>
      </c>
      <c r="C95" s="118">
        <v>-13012.84</v>
      </c>
      <c r="D95" s="74">
        <f t="shared" si="27"/>
        <v>22823.51</v>
      </c>
      <c r="E95" s="118">
        <v>851</v>
      </c>
      <c r="F95" s="118">
        <v>851</v>
      </c>
      <c r="G95" s="74">
        <f t="shared" si="28"/>
        <v>21972.51</v>
      </c>
      <c r="H95" s="52" t="s">
        <v>209</v>
      </c>
    </row>
    <row r="96" spans="1:8">
      <c r="A96" s="8" t="s">
        <v>21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210</v>
      </c>
    </row>
    <row r="97" spans="1:8">
      <c r="A97" s="8" t="s">
        <v>22</v>
      </c>
      <c r="B97" s="118">
        <v>69090.350000000006</v>
      </c>
      <c r="C97" s="118">
        <v>-65334.35</v>
      </c>
      <c r="D97" s="74">
        <f t="shared" si="27"/>
        <v>3756.0000000000073</v>
      </c>
      <c r="E97" s="118">
        <v>0</v>
      </c>
      <c r="F97" s="118">
        <v>0</v>
      </c>
      <c r="G97" s="74">
        <f t="shared" si="28"/>
        <v>3756.0000000000073</v>
      </c>
      <c r="H97" s="52" t="s">
        <v>211</v>
      </c>
    </row>
    <row r="98" spans="1:8">
      <c r="A98" s="1" t="s">
        <v>23</v>
      </c>
      <c r="B98" s="118">
        <v>47868.99</v>
      </c>
      <c r="C98" s="118">
        <v>-47868.99</v>
      </c>
      <c r="D98" s="74">
        <f t="shared" si="27"/>
        <v>0</v>
      </c>
      <c r="E98" s="118">
        <v>0</v>
      </c>
      <c r="F98" s="118">
        <v>0</v>
      </c>
      <c r="G98" s="74">
        <f t="shared" si="28"/>
        <v>0</v>
      </c>
      <c r="H98" s="52" t="s">
        <v>212</v>
      </c>
    </row>
    <row r="99" spans="1:8">
      <c r="A99" s="8" t="s">
        <v>24</v>
      </c>
      <c r="B99" s="118">
        <v>70886.27</v>
      </c>
      <c r="C99" s="118">
        <v>0</v>
      </c>
      <c r="D99" s="74">
        <f t="shared" si="27"/>
        <v>70886.27</v>
      </c>
      <c r="E99" s="118">
        <v>70886.27</v>
      </c>
      <c r="F99" s="118">
        <v>70886.27</v>
      </c>
      <c r="G99" s="74">
        <f t="shared" si="28"/>
        <v>0</v>
      </c>
      <c r="H99" s="52" t="s">
        <v>213</v>
      </c>
    </row>
    <row r="100" spans="1:8">
      <c r="A100" s="8" t="s">
        <v>25</v>
      </c>
      <c r="B100" s="118">
        <v>16920.09</v>
      </c>
      <c r="C100" s="118">
        <v>-8006.77</v>
      </c>
      <c r="D100" s="74">
        <f t="shared" si="27"/>
        <v>8913.32</v>
      </c>
      <c r="E100" s="118">
        <v>0</v>
      </c>
      <c r="F100" s="118">
        <v>0</v>
      </c>
      <c r="G100" s="74">
        <f t="shared" si="28"/>
        <v>8913.32</v>
      </c>
      <c r="H100" s="52" t="s">
        <v>214</v>
      </c>
    </row>
    <row r="101" spans="1:8">
      <c r="A101" s="8" t="s">
        <v>26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215</v>
      </c>
    </row>
    <row r="102" spans="1:8">
      <c r="A102" s="8" t="s">
        <v>27</v>
      </c>
      <c r="B102" s="118">
        <v>52304.18</v>
      </c>
      <c r="C102" s="118">
        <v>-41330.550000000003</v>
      </c>
      <c r="D102" s="74">
        <f t="shared" si="27"/>
        <v>10973.629999999997</v>
      </c>
      <c r="E102" s="118">
        <v>1114.99</v>
      </c>
      <c r="F102" s="118">
        <v>1114.99</v>
      </c>
      <c r="G102" s="74">
        <f t="shared" si="28"/>
        <v>9858.6399999999976</v>
      </c>
      <c r="H102" s="52" t="s">
        <v>216</v>
      </c>
    </row>
    <row r="103" spans="1:8">
      <c r="A103" s="7" t="s">
        <v>28</v>
      </c>
      <c r="B103" s="74">
        <f>SUM(B104:B112)</f>
        <v>5401614.8700000001</v>
      </c>
      <c r="C103" s="74">
        <f t="shared" ref="C103:G103" si="29">SUM(C104:C112)</f>
        <v>-3817897.98</v>
      </c>
      <c r="D103" s="74">
        <f t="shared" si="29"/>
        <v>1583716.8900000001</v>
      </c>
      <c r="E103" s="74">
        <f t="shared" si="29"/>
        <v>429199.45</v>
      </c>
      <c r="F103" s="74">
        <f t="shared" si="29"/>
        <v>429199.45</v>
      </c>
      <c r="G103" s="74">
        <f t="shared" si="29"/>
        <v>1154517.4400000002</v>
      </c>
    </row>
    <row r="104" spans="1:8">
      <c r="A104" s="8" t="s">
        <v>29</v>
      </c>
      <c r="B104" s="118">
        <v>635817.53</v>
      </c>
      <c r="C104" s="118">
        <v>-89358.28</v>
      </c>
      <c r="D104" s="74">
        <f t="shared" ref="D104:D112" si="30">B104+C104</f>
        <v>546459.25</v>
      </c>
      <c r="E104" s="118">
        <v>289647.98</v>
      </c>
      <c r="F104" s="118">
        <v>289647.98</v>
      </c>
      <c r="G104" s="74">
        <f t="shared" ref="G104:G112" si="31">D104-E104</f>
        <v>256811.27000000002</v>
      </c>
      <c r="H104" s="53" t="s">
        <v>217</v>
      </c>
    </row>
    <row r="105" spans="1:8">
      <c r="A105" s="8" t="s">
        <v>30</v>
      </c>
      <c r="B105" s="118">
        <v>40120.199999999997</v>
      </c>
      <c r="C105" s="118">
        <v>-14712.24</v>
      </c>
      <c r="D105" s="74">
        <f t="shared" si="30"/>
        <v>25407.96</v>
      </c>
      <c r="E105" s="118">
        <v>0</v>
      </c>
      <c r="F105" s="118">
        <v>0</v>
      </c>
      <c r="G105" s="74">
        <f t="shared" si="31"/>
        <v>25407.96</v>
      </c>
      <c r="H105" s="53" t="s">
        <v>218</v>
      </c>
    </row>
    <row r="106" spans="1:8">
      <c r="A106" s="8" t="s">
        <v>31</v>
      </c>
      <c r="B106" s="118">
        <v>2434011.79</v>
      </c>
      <c r="C106" s="118">
        <v>-2396268.3199999998</v>
      </c>
      <c r="D106" s="74">
        <f t="shared" si="30"/>
        <v>37743.470000000205</v>
      </c>
      <c r="E106" s="118">
        <v>33962.639999999999</v>
      </c>
      <c r="F106" s="118">
        <v>33962.639999999999</v>
      </c>
      <c r="G106" s="74">
        <f t="shared" si="31"/>
        <v>3780.8300000002055</v>
      </c>
      <c r="H106" s="53" t="s">
        <v>219</v>
      </c>
    </row>
    <row r="107" spans="1:8">
      <c r="A107" s="8" t="s">
        <v>32</v>
      </c>
      <c r="B107" s="118">
        <v>8471</v>
      </c>
      <c r="C107" s="118">
        <v>-2471</v>
      </c>
      <c r="D107" s="74">
        <f t="shared" si="30"/>
        <v>6000</v>
      </c>
      <c r="E107" s="118">
        <v>5951.79</v>
      </c>
      <c r="F107" s="118">
        <v>5951.79</v>
      </c>
      <c r="G107" s="74">
        <f t="shared" si="31"/>
        <v>48.210000000000036</v>
      </c>
      <c r="H107" s="53" t="s">
        <v>220</v>
      </c>
    </row>
    <row r="108" spans="1:8">
      <c r="A108" s="8" t="s">
        <v>33</v>
      </c>
      <c r="B108" s="118">
        <v>876664.81</v>
      </c>
      <c r="C108" s="118">
        <v>-136197.57999999999</v>
      </c>
      <c r="D108" s="74">
        <f t="shared" si="30"/>
        <v>740467.2300000001</v>
      </c>
      <c r="E108" s="118">
        <v>0</v>
      </c>
      <c r="F108" s="118">
        <v>0</v>
      </c>
      <c r="G108" s="74">
        <f t="shared" si="31"/>
        <v>740467.2300000001</v>
      </c>
      <c r="H108" s="53" t="s">
        <v>221</v>
      </c>
    </row>
    <row r="109" spans="1:8">
      <c r="A109" s="8" t="s">
        <v>34</v>
      </c>
      <c r="B109" s="118">
        <v>149000</v>
      </c>
      <c r="C109" s="118">
        <v>0</v>
      </c>
      <c r="D109" s="74">
        <f t="shared" si="30"/>
        <v>149000</v>
      </c>
      <c r="E109" s="118">
        <v>21940.720000000001</v>
      </c>
      <c r="F109" s="118">
        <v>21940.720000000001</v>
      </c>
      <c r="G109" s="74">
        <f t="shared" si="31"/>
        <v>127059.28</v>
      </c>
      <c r="H109" s="53" t="s">
        <v>222</v>
      </c>
    </row>
    <row r="110" spans="1:8">
      <c r="A110" s="8" t="s">
        <v>35</v>
      </c>
      <c r="B110" s="118">
        <v>191585.96</v>
      </c>
      <c r="C110" s="118">
        <v>-113890.75</v>
      </c>
      <c r="D110" s="74">
        <f t="shared" si="30"/>
        <v>77695.209999999992</v>
      </c>
      <c r="E110" s="118">
        <v>77696.320000000007</v>
      </c>
      <c r="F110" s="118">
        <v>77696.320000000007</v>
      </c>
      <c r="G110" s="74">
        <f t="shared" si="31"/>
        <v>-1.110000000015134</v>
      </c>
      <c r="H110" s="53" t="s">
        <v>223</v>
      </c>
    </row>
    <row r="111" spans="1:8">
      <c r="A111" s="8" t="s">
        <v>36</v>
      </c>
      <c r="B111" s="118">
        <v>27220.65</v>
      </c>
      <c r="C111" s="118">
        <v>-26276.880000000001</v>
      </c>
      <c r="D111" s="74">
        <f t="shared" si="30"/>
        <v>943.77000000000044</v>
      </c>
      <c r="E111" s="118">
        <v>0</v>
      </c>
      <c r="F111" s="118">
        <v>0</v>
      </c>
      <c r="G111" s="74">
        <f t="shared" si="31"/>
        <v>943.77000000000044</v>
      </c>
      <c r="H111" s="53" t="s">
        <v>224</v>
      </c>
    </row>
    <row r="112" spans="1:8">
      <c r="A112" s="8" t="s">
        <v>37</v>
      </c>
      <c r="B112" s="118">
        <v>1038722.93</v>
      </c>
      <c r="C112" s="118">
        <v>-1038722.93</v>
      </c>
      <c r="D112" s="74">
        <f t="shared" si="30"/>
        <v>0</v>
      </c>
      <c r="E112" s="118">
        <v>0</v>
      </c>
      <c r="F112" s="118">
        <v>0</v>
      </c>
      <c r="G112" s="74">
        <f t="shared" si="31"/>
        <v>0</v>
      </c>
      <c r="H112" s="53" t="s">
        <v>225</v>
      </c>
    </row>
    <row r="113" spans="1:8">
      <c r="A113" s="7" t="s">
        <v>38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39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226</v>
      </c>
    </row>
    <row r="115" spans="1:8">
      <c r="A115" s="8" t="s">
        <v>40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227</v>
      </c>
    </row>
    <row r="116" spans="1:8">
      <c r="A116" s="8" t="s">
        <v>41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228</v>
      </c>
    </row>
    <row r="117" spans="1:8">
      <c r="A117" s="8" t="s">
        <v>42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229</v>
      </c>
    </row>
    <row r="118" spans="1:8">
      <c r="A118" s="8" t="s">
        <v>43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230</v>
      </c>
    </row>
    <row r="119" spans="1:8">
      <c r="A119" s="8" t="s">
        <v>44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231</v>
      </c>
    </row>
    <row r="120" spans="1:8">
      <c r="A120" s="8" t="s">
        <v>45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46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47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232</v>
      </c>
    </row>
    <row r="123" spans="1:8">
      <c r="A123" s="7" t="s">
        <v>48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49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233</v>
      </c>
    </row>
    <row r="125" spans="1:8">
      <c r="A125" s="8" t="s">
        <v>50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234</v>
      </c>
    </row>
    <row r="126" spans="1:8">
      <c r="A126" s="8" t="s">
        <v>51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235</v>
      </c>
    </row>
    <row r="127" spans="1:8">
      <c r="A127" s="8" t="s">
        <v>52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236</v>
      </c>
    </row>
    <row r="128" spans="1:8">
      <c r="A128" s="8" t="s">
        <v>53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237</v>
      </c>
    </row>
    <row r="129" spans="1:8">
      <c r="A129" s="8" t="s">
        <v>54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238</v>
      </c>
    </row>
    <row r="130" spans="1:8">
      <c r="A130" s="8" t="s">
        <v>55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239</v>
      </c>
    </row>
    <row r="131" spans="1:8">
      <c r="A131" s="8" t="s">
        <v>56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240</v>
      </c>
    </row>
    <row r="132" spans="1:8">
      <c r="A132" s="8" t="s">
        <v>57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241</v>
      </c>
    </row>
    <row r="133" spans="1:8">
      <c r="A133" s="7" t="s">
        <v>58</v>
      </c>
      <c r="B133" s="74">
        <f>SUM(B134:B136)</f>
        <v>0</v>
      </c>
      <c r="C133" s="74">
        <f t="shared" ref="C133:G133" si="38">SUM(C134:C136)</f>
        <v>0</v>
      </c>
      <c r="D133" s="74">
        <f t="shared" si="38"/>
        <v>0</v>
      </c>
      <c r="E133" s="74">
        <f t="shared" si="38"/>
        <v>0</v>
      </c>
      <c r="F133" s="74">
        <f t="shared" si="38"/>
        <v>0</v>
      </c>
      <c r="G133" s="74">
        <f t="shared" si="38"/>
        <v>0</v>
      </c>
    </row>
    <row r="134" spans="1:8">
      <c r="A134" s="8" t="s">
        <v>59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242</v>
      </c>
    </row>
    <row r="135" spans="1:8">
      <c r="A135" s="8" t="s">
        <v>60</v>
      </c>
      <c r="B135" s="74">
        <v>0</v>
      </c>
      <c r="C135" s="74">
        <v>0</v>
      </c>
      <c r="D135" s="74">
        <f t="shared" si="39"/>
        <v>0</v>
      </c>
      <c r="E135" s="74">
        <v>0</v>
      </c>
      <c r="F135" s="74">
        <v>0</v>
      </c>
      <c r="G135" s="74">
        <f t="shared" si="40"/>
        <v>0</v>
      </c>
      <c r="H135" s="57" t="s">
        <v>243</v>
      </c>
    </row>
    <row r="136" spans="1:8">
      <c r="A136" s="8" t="s">
        <v>61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244</v>
      </c>
    </row>
    <row r="137" spans="1:8">
      <c r="A137" s="7" t="s">
        <v>62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63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245</v>
      </c>
    </row>
    <row r="139" spans="1:8">
      <c r="A139" s="8" t="s">
        <v>64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246</v>
      </c>
    </row>
    <row r="140" spans="1:8">
      <c r="A140" s="8" t="s">
        <v>65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247</v>
      </c>
    </row>
    <row r="141" spans="1:8">
      <c r="A141" s="8" t="s">
        <v>66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248</v>
      </c>
    </row>
    <row r="142" spans="1:8">
      <c r="A142" s="8" t="s">
        <v>67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249</v>
      </c>
    </row>
    <row r="143" spans="1:8">
      <c r="A143" s="8" t="s">
        <v>68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69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250</v>
      </c>
    </row>
    <row r="145" spans="1:8">
      <c r="A145" s="8" t="s">
        <v>70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251</v>
      </c>
    </row>
    <row r="146" spans="1:8">
      <c r="A146" s="7" t="s">
        <v>71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72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252</v>
      </c>
    </row>
    <row r="148" spans="1:8">
      <c r="A148" s="8" t="s">
        <v>73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253</v>
      </c>
    </row>
    <row r="149" spans="1:8">
      <c r="A149" s="8" t="s">
        <v>74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254</v>
      </c>
    </row>
    <row r="150" spans="1:8">
      <c r="A150" s="7" t="s">
        <v>75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76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255</v>
      </c>
    </row>
    <row r="152" spans="1:8">
      <c r="A152" s="8" t="s">
        <v>77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256</v>
      </c>
    </row>
    <row r="153" spans="1:8">
      <c r="A153" s="8" t="s">
        <v>78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257</v>
      </c>
    </row>
    <row r="154" spans="1:8">
      <c r="A154" s="1" t="s">
        <v>79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258</v>
      </c>
    </row>
    <row r="155" spans="1:8">
      <c r="A155" s="8" t="s">
        <v>80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259</v>
      </c>
    </row>
    <row r="156" spans="1:8">
      <c r="A156" s="8" t="s">
        <v>81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260</v>
      </c>
    </row>
    <row r="157" spans="1:8">
      <c r="A157" s="8" t="s">
        <v>82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261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84</v>
      </c>
      <c r="B159" s="73">
        <f>B9+B84</f>
        <v>120877856.26000001</v>
      </c>
      <c r="C159" s="73">
        <f t="shared" ref="C159:G159" si="47">C9+C84</f>
        <v>7989316.6000000015</v>
      </c>
      <c r="D159" s="73">
        <f t="shared" si="47"/>
        <v>128867172.86000001</v>
      </c>
      <c r="E159" s="73">
        <f t="shared" si="47"/>
        <v>48931214.770000003</v>
      </c>
      <c r="F159" s="73">
        <f t="shared" si="47"/>
        <v>48931214.770000003</v>
      </c>
      <c r="G159" s="73">
        <f t="shared" si="47"/>
        <v>79935958.090000004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1">
      <c r="A161" s="119" t="s">
        <v>330</v>
      </c>
    </row>
  </sheetData>
  <mergeCells count="9"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="90" zoomScaleNormal="90" workbookViewId="0">
      <selection activeCell="A3" sqref="A3:G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1" t="s">
        <v>85</v>
      </c>
      <c r="B1" s="91"/>
      <c r="C1" s="91"/>
      <c r="D1" s="91"/>
      <c r="E1" s="91"/>
      <c r="F1" s="91"/>
      <c r="G1" s="91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09" t="s">
        <v>1</v>
      </c>
      <c r="B3" s="110"/>
      <c r="C3" s="110"/>
      <c r="D3" s="110"/>
      <c r="E3" s="110"/>
      <c r="F3" s="110"/>
      <c r="G3" s="111"/>
    </row>
    <row r="4" spans="1:7">
      <c r="A4" s="109" t="s">
        <v>86</v>
      </c>
      <c r="B4" s="110"/>
      <c r="C4" s="110"/>
      <c r="D4" s="110"/>
      <c r="E4" s="110"/>
      <c r="F4" s="110"/>
      <c r="G4" s="111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103" t="s">
        <v>4</v>
      </c>
      <c r="C7" s="103"/>
      <c r="D7" s="103"/>
      <c r="E7" s="103"/>
      <c r="F7" s="103"/>
      <c r="G7" s="104" t="s">
        <v>322</v>
      </c>
    </row>
    <row r="8" spans="1:7" ht="30">
      <c r="A8" s="98"/>
      <c r="B8" s="41" t="s">
        <v>321</v>
      </c>
      <c r="C8" s="42" t="s">
        <v>87</v>
      </c>
      <c r="D8" s="41" t="s">
        <v>88</v>
      </c>
      <c r="E8" s="41" t="s">
        <v>7</v>
      </c>
      <c r="F8" s="41" t="s">
        <v>89</v>
      </c>
      <c r="G8" s="105"/>
    </row>
    <row r="9" spans="1:7">
      <c r="A9" s="12" t="s">
        <v>90</v>
      </c>
      <c r="B9" s="76">
        <f>SUM(B10:B18)</f>
        <v>69859755.260000005</v>
      </c>
      <c r="C9" s="76">
        <f t="shared" ref="C9:G9" si="0">SUM(C10:C18)</f>
        <v>8986616.9800000004</v>
      </c>
      <c r="D9" s="76">
        <f t="shared" si="0"/>
        <v>78846372.24000001</v>
      </c>
      <c r="E9" s="76">
        <f t="shared" si="0"/>
        <v>29570794.190000001</v>
      </c>
      <c r="F9" s="76">
        <f t="shared" si="0"/>
        <v>29570794.190000001</v>
      </c>
      <c r="G9" s="76">
        <f t="shared" si="0"/>
        <v>49275578.049999997</v>
      </c>
    </row>
    <row r="10" spans="1:7">
      <c r="A10" s="120" t="s">
        <v>333</v>
      </c>
      <c r="B10" s="121">
        <v>5825509.4900000002</v>
      </c>
      <c r="C10" s="121">
        <v>467409.14</v>
      </c>
      <c r="D10" s="77">
        <f>B10+C10</f>
        <v>6292918.6299999999</v>
      </c>
      <c r="E10" s="121">
        <v>2437709.48</v>
      </c>
      <c r="F10" s="121">
        <v>2437709.48</v>
      </c>
      <c r="G10" s="77">
        <f>D10-E10</f>
        <v>3855209.15</v>
      </c>
    </row>
    <row r="11" spans="1:7">
      <c r="A11" s="120" t="s">
        <v>334</v>
      </c>
      <c r="B11" s="121">
        <v>4274183.1900000004</v>
      </c>
      <c r="C11" s="121">
        <v>382984.73</v>
      </c>
      <c r="D11" s="77">
        <f t="shared" ref="D11:D17" si="1">B11+C11</f>
        <v>4657167.92</v>
      </c>
      <c r="E11" s="121">
        <v>1850258.55</v>
      </c>
      <c r="F11" s="121">
        <v>1850258.55</v>
      </c>
      <c r="G11" s="77">
        <f t="shared" ref="G11:G17" si="2">D11-E11</f>
        <v>2806909.37</v>
      </c>
    </row>
    <row r="12" spans="1:7">
      <c r="A12" s="120" t="s">
        <v>335</v>
      </c>
      <c r="B12" s="121">
        <v>25347529.739999998</v>
      </c>
      <c r="C12" s="121">
        <v>5592748.0999999996</v>
      </c>
      <c r="D12" s="77">
        <f t="shared" si="1"/>
        <v>30940277.839999996</v>
      </c>
      <c r="E12" s="121">
        <v>9462804.0700000003</v>
      </c>
      <c r="F12" s="121">
        <v>9462804.0700000003</v>
      </c>
      <c r="G12" s="77">
        <f t="shared" si="2"/>
        <v>21477473.769999996</v>
      </c>
    </row>
    <row r="13" spans="1:7">
      <c r="A13" s="120" t="s">
        <v>336</v>
      </c>
      <c r="B13" s="121">
        <v>33743465</v>
      </c>
      <c r="C13" s="121">
        <v>2524588.29</v>
      </c>
      <c r="D13" s="77">
        <f t="shared" si="1"/>
        <v>36268053.289999999</v>
      </c>
      <c r="E13" s="121">
        <v>15475997.720000001</v>
      </c>
      <c r="F13" s="121">
        <v>15475997.720000001</v>
      </c>
      <c r="G13" s="77">
        <f t="shared" si="2"/>
        <v>20792055.57</v>
      </c>
    </row>
    <row r="14" spans="1:7">
      <c r="A14" s="120" t="s">
        <v>337</v>
      </c>
      <c r="B14" s="121">
        <v>669067.84</v>
      </c>
      <c r="C14" s="121">
        <v>18886.72</v>
      </c>
      <c r="D14" s="77">
        <f t="shared" si="1"/>
        <v>687954.55999999994</v>
      </c>
      <c r="E14" s="121">
        <v>344024.37</v>
      </c>
      <c r="F14" s="121">
        <v>344024.37</v>
      </c>
      <c r="G14" s="77">
        <f t="shared" si="2"/>
        <v>343930.18999999994</v>
      </c>
    </row>
    <row r="15" spans="1:7">
      <c r="A15" s="16" t="s">
        <v>91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92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93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94</v>
      </c>
      <c r="B18" s="78"/>
      <c r="C18" s="78"/>
      <c r="D18" s="78"/>
      <c r="E18" s="78"/>
      <c r="F18" s="78"/>
      <c r="G18" s="78"/>
    </row>
    <row r="19" spans="1:7">
      <c r="A19" s="13" t="s">
        <v>95</v>
      </c>
      <c r="B19" s="79">
        <f>SUM(B20:B28)</f>
        <v>51018101.000000007</v>
      </c>
      <c r="C19" s="79">
        <f t="shared" ref="C19:G19" si="3">SUM(C20:C28)</f>
        <v>-997300.37999999989</v>
      </c>
      <c r="D19" s="79">
        <f t="shared" si="3"/>
        <v>50020800.620000005</v>
      </c>
      <c r="E19" s="79">
        <f t="shared" si="3"/>
        <v>19360420.580000002</v>
      </c>
      <c r="F19" s="79">
        <f t="shared" si="3"/>
        <v>19360420.580000002</v>
      </c>
      <c r="G19" s="79">
        <f t="shared" si="3"/>
        <v>30660380.039999999</v>
      </c>
    </row>
    <row r="20" spans="1:7">
      <c r="A20" s="120" t="s">
        <v>333</v>
      </c>
      <c r="B20" s="121">
        <v>4675759.97</v>
      </c>
      <c r="C20" s="121">
        <v>-179533.35</v>
      </c>
      <c r="D20" s="77">
        <f t="shared" ref="D20:D28" si="4">B20+C20</f>
        <v>4496226.62</v>
      </c>
      <c r="E20" s="121">
        <v>1777638.6</v>
      </c>
      <c r="F20" s="121">
        <v>1777638.6</v>
      </c>
      <c r="G20" s="77">
        <f t="shared" ref="G20:G28" si="5">D20-E20</f>
        <v>2718588.02</v>
      </c>
    </row>
    <row r="21" spans="1:7">
      <c r="A21" s="120" t="s">
        <v>334</v>
      </c>
      <c r="B21" s="121">
        <v>3076096.95</v>
      </c>
      <c r="C21" s="121">
        <v>-12328</v>
      </c>
      <c r="D21" s="77">
        <f t="shared" si="4"/>
        <v>3063768.95</v>
      </c>
      <c r="E21" s="121">
        <v>1039620.5</v>
      </c>
      <c r="F21" s="121">
        <v>1039620.5</v>
      </c>
      <c r="G21" s="77">
        <f t="shared" si="5"/>
        <v>2024148.4500000002</v>
      </c>
    </row>
    <row r="22" spans="1:7">
      <c r="A22" s="120" t="s">
        <v>335</v>
      </c>
      <c r="B22" s="121">
        <v>12114962.609999999</v>
      </c>
      <c r="C22" s="121">
        <v>-3068721.73</v>
      </c>
      <c r="D22" s="77">
        <f t="shared" si="4"/>
        <v>9046240.879999999</v>
      </c>
      <c r="E22" s="121">
        <v>3718378.67</v>
      </c>
      <c r="F22" s="121">
        <v>3718378.67</v>
      </c>
      <c r="G22" s="77">
        <f t="shared" si="5"/>
        <v>5327862.209999999</v>
      </c>
    </row>
    <row r="23" spans="1:7">
      <c r="A23" s="120" t="s">
        <v>336</v>
      </c>
      <c r="B23" s="121">
        <v>30380503.870000001</v>
      </c>
      <c r="C23" s="121">
        <v>2293859.4900000002</v>
      </c>
      <c r="D23" s="77">
        <f t="shared" si="4"/>
        <v>32674363.359999999</v>
      </c>
      <c r="E23" s="121">
        <v>12531346.470000001</v>
      </c>
      <c r="F23" s="121">
        <v>12531346.470000001</v>
      </c>
      <c r="G23" s="77">
        <f t="shared" si="5"/>
        <v>20143016.890000001</v>
      </c>
    </row>
    <row r="24" spans="1:7">
      <c r="A24" s="120" t="s">
        <v>337</v>
      </c>
      <c r="B24" s="121">
        <v>770777.59999999998</v>
      </c>
      <c r="C24" s="121">
        <v>-30576.79</v>
      </c>
      <c r="D24" s="77">
        <f t="shared" si="4"/>
        <v>740200.80999999994</v>
      </c>
      <c r="E24" s="121">
        <v>293436.34000000003</v>
      </c>
      <c r="F24" s="121">
        <v>293436.34000000003</v>
      </c>
      <c r="G24" s="77">
        <f t="shared" si="5"/>
        <v>446764.46999999991</v>
      </c>
    </row>
    <row r="25" spans="1:7">
      <c r="A25" s="16" t="s">
        <v>91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92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93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94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84</v>
      </c>
      <c r="B29" s="79">
        <f>B9+B19</f>
        <v>120877856.26000002</v>
      </c>
      <c r="C29" s="79">
        <f t="shared" ref="C29:F29" si="6">C9+C19</f>
        <v>7989316.6000000006</v>
      </c>
      <c r="D29" s="79">
        <f>B29+C29</f>
        <v>128867172.86000001</v>
      </c>
      <c r="E29" s="79">
        <f t="shared" si="6"/>
        <v>48931214.770000003</v>
      </c>
      <c r="F29" s="79">
        <f t="shared" si="6"/>
        <v>48931214.770000003</v>
      </c>
      <c r="G29" s="79">
        <f>D29-E29</f>
        <v>79935958.090000004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19" t="s">
        <v>330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="80" zoomScaleNormal="80" workbookViewId="0">
      <selection activeCell="A20" sqref="A20"/>
    </sheetView>
  </sheetViews>
  <sheetFormatPr baseColWidth="10" defaultRowHeight="15"/>
  <cols>
    <col min="1" max="1" width="98.5703125" customWidth="1"/>
    <col min="2" max="7" width="22" customWidth="1"/>
  </cols>
  <sheetData>
    <row r="1" spans="1:8" ht="51.75" customHeight="1">
      <c r="A1" s="115" t="s">
        <v>318</v>
      </c>
      <c r="B1" s="116"/>
      <c r="C1" s="116"/>
      <c r="D1" s="116"/>
      <c r="E1" s="116"/>
      <c r="F1" s="116"/>
      <c r="G1" s="116"/>
    </row>
    <row r="2" spans="1:8">
      <c r="A2" s="106" t="s">
        <v>331</v>
      </c>
      <c r="B2" s="107"/>
      <c r="C2" s="107"/>
      <c r="D2" s="107"/>
      <c r="E2" s="107"/>
      <c r="F2" s="107"/>
      <c r="G2" s="108"/>
    </row>
    <row r="3" spans="1:8">
      <c r="A3" s="109" t="s">
        <v>1</v>
      </c>
      <c r="B3" s="110"/>
      <c r="C3" s="110"/>
      <c r="D3" s="110"/>
      <c r="E3" s="110"/>
      <c r="F3" s="110"/>
      <c r="G3" s="111"/>
    </row>
    <row r="4" spans="1:8">
      <c r="A4" s="109" t="s">
        <v>96</v>
      </c>
      <c r="B4" s="110"/>
      <c r="C4" s="110"/>
      <c r="D4" s="110"/>
      <c r="E4" s="110"/>
      <c r="F4" s="110"/>
      <c r="G4" s="111"/>
    </row>
    <row r="5" spans="1:8">
      <c r="A5" s="112" t="s">
        <v>332</v>
      </c>
      <c r="B5" s="113"/>
      <c r="C5" s="113"/>
      <c r="D5" s="113"/>
      <c r="E5" s="113"/>
      <c r="F5" s="113"/>
      <c r="G5" s="114"/>
    </row>
    <row r="6" spans="1:8">
      <c r="A6" s="99" t="s">
        <v>3</v>
      </c>
      <c r="B6" s="100"/>
      <c r="C6" s="100"/>
      <c r="D6" s="100"/>
      <c r="E6" s="100"/>
      <c r="F6" s="100"/>
      <c r="G6" s="101"/>
    </row>
    <row r="7" spans="1:8">
      <c r="A7" s="110" t="s">
        <v>320</v>
      </c>
      <c r="B7" s="99" t="s">
        <v>4</v>
      </c>
      <c r="C7" s="100"/>
      <c r="D7" s="100"/>
      <c r="E7" s="100"/>
      <c r="F7" s="101"/>
      <c r="G7" s="94" t="s">
        <v>322</v>
      </c>
    </row>
    <row r="8" spans="1:8" ht="30">
      <c r="A8" s="110"/>
      <c r="B8" s="20" t="s">
        <v>321</v>
      </c>
      <c r="C8" s="19" t="s">
        <v>97</v>
      </c>
      <c r="D8" s="20" t="s">
        <v>6</v>
      </c>
      <c r="E8" s="20" t="s">
        <v>7</v>
      </c>
      <c r="F8" s="21" t="s">
        <v>89</v>
      </c>
      <c r="G8" s="93"/>
    </row>
    <row r="9" spans="1:8">
      <c r="A9" s="23" t="s">
        <v>98</v>
      </c>
      <c r="B9" s="80">
        <f>B10+B19+B27+B37</f>
        <v>69859755.260000005</v>
      </c>
      <c r="C9" s="80">
        <f t="shared" ref="C9:G9" si="0">C10+C19+C27+C37</f>
        <v>8986616.9800000004</v>
      </c>
      <c r="D9" s="80">
        <f t="shared" si="0"/>
        <v>78846372.24000001</v>
      </c>
      <c r="E9" s="80">
        <f t="shared" si="0"/>
        <v>29570794.190000001</v>
      </c>
      <c r="F9" s="80">
        <f t="shared" si="0"/>
        <v>29570794.190000001</v>
      </c>
      <c r="G9" s="80">
        <f t="shared" si="0"/>
        <v>49275578.050000004</v>
      </c>
    </row>
    <row r="10" spans="1:8">
      <c r="A10" s="24" t="s">
        <v>99</v>
      </c>
      <c r="B10" s="81">
        <f>SUM(B11:B18)</f>
        <v>669067.84</v>
      </c>
      <c r="C10" s="81">
        <f t="shared" ref="C10:G10" si="1">SUM(C11:C18)</f>
        <v>18886.72</v>
      </c>
      <c r="D10" s="81">
        <f t="shared" si="1"/>
        <v>687954.55999999994</v>
      </c>
      <c r="E10" s="81">
        <f t="shared" si="1"/>
        <v>344024.37</v>
      </c>
      <c r="F10" s="81">
        <f t="shared" si="1"/>
        <v>344024.37</v>
      </c>
      <c r="G10" s="81">
        <f t="shared" si="1"/>
        <v>343930.18999999994</v>
      </c>
    </row>
    <row r="11" spans="1:8">
      <c r="A11" s="28" t="s">
        <v>100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262</v>
      </c>
    </row>
    <row r="12" spans="1:8">
      <c r="A12" s="28" t="s">
        <v>101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263</v>
      </c>
    </row>
    <row r="13" spans="1:8">
      <c r="A13" s="28" t="s">
        <v>102</v>
      </c>
      <c r="B13" s="122">
        <v>669067.84</v>
      </c>
      <c r="C13" s="122">
        <v>18886.72</v>
      </c>
      <c r="D13" s="81">
        <f t="shared" si="2"/>
        <v>687954.55999999994</v>
      </c>
      <c r="E13" s="122">
        <v>344024.37</v>
      </c>
      <c r="F13" s="122">
        <v>344024.37</v>
      </c>
      <c r="G13" s="81">
        <f t="shared" si="3"/>
        <v>343930.18999999994</v>
      </c>
      <c r="H13" s="61" t="s">
        <v>264</v>
      </c>
    </row>
    <row r="14" spans="1:8">
      <c r="A14" s="28" t="s">
        <v>103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265</v>
      </c>
    </row>
    <row r="15" spans="1:8">
      <c r="A15" s="28" t="s">
        <v>104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266</v>
      </c>
    </row>
    <row r="16" spans="1:8">
      <c r="A16" s="28" t="s">
        <v>105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267</v>
      </c>
    </row>
    <row r="17" spans="1:8">
      <c r="A17" s="28" t="s">
        <v>106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268</v>
      </c>
    </row>
    <row r="18" spans="1:8">
      <c r="A18" s="28" t="s">
        <v>107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269</v>
      </c>
    </row>
    <row r="19" spans="1:8">
      <c r="A19" s="24" t="s">
        <v>108</v>
      </c>
      <c r="B19" s="81">
        <f>SUM(B20:B26)</f>
        <v>69190687.420000002</v>
      </c>
      <c r="C19" s="81">
        <f t="shared" ref="C19:G19" si="4">SUM(C20:C26)</f>
        <v>8967730.2599999998</v>
      </c>
      <c r="D19" s="81">
        <f t="shared" si="4"/>
        <v>78158417.680000007</v>
      </c>
      <c r="E19" s="81">
        <f t="shared" si="4"/>
        <v>29226769.82</v>
      </c>
      <c r="F19" s="81">
        <f t="shared" si="4"/>
        <v>29226769.82</v>
      </c>
      <c r="G19" s="81">
        <f t="shared" si="4"/>
        <v>48931647.860000007</v>
      </c>
    </row>
    <row r="20" spans="1:8">
      <c r="A20" s="28" t="s">
        <v>326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270</v>
      </c>
    </row>
    <row r="21" spans="1:8">
      <c r="A21" s="28" t="s">
        <v>109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271</v>
      </c>
    </row>
    <row r="22" spans="1:8">
      <c r="A22" s="28" t="s">
        <v>110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272</v>
      </c>
    </row>
    <row r="23" spans="1:8">
      <c r="A23" s="28" t="s">
        <v>111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273</v>
      </c>
    </row>
    <row r="24" spans="1:8">
      <c r="A24" s="28" t="s">
        <v>323</v>
      </c>
      <c r="B24" s="122">
        <v>69190687.420000002</v>
      </c>
      <c r="C24" s="122">
        <v>8967730.2599999998</v>
      </c>
      <c r="D24" s="81">
        <f t="shared" si="5"/>
        <v>78158417.680000007</v>
      </c>
      <c r="E24" s="122">
        <v>29226769.82</v>
      </c>
      <c r="F24" s="122">
        <v>29226769.82</v>
      </c>
      <c r="G24" s="81">
        <f t="shared" si="6"/>
        <v>48931647.860000007</v>
      </c>
      <c r="H24" s="62" t="s">
        <v>274</v>
      </c>
    </row>
    <row r="25" spans="1:8">
      <c r="A25" s="28" t="s">
        <v>112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275</v>
      </c>
    </row>
    <row r="26" spans="1:8">
      <c r="A26" s="28" t="s">
        <v>113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276</v>
      </c>
    </row>
    <row r="27" spans="1:8">
      <c r="A27" s="24" t="s">
        <v>114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115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277</v>
      </c>
    </row>
    <row r="29" spans="1:8">
      <c r="A29" s="28" t="s">
        <v>116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278</v>
      </c>
    </row>
    <row r="30" spans="1:8">
      <c r="A30" s="28" t="s">
        <v>324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279</v>
      </c>
    </row>
    <row r="31" spans="1:8">
      <c r="A31" s="28" t="s">
        <v>117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280</v>
      </c>
    </row>
    <row r="32" spans="1:8">
      <c r="A32" s="28" t="s">
        <v>118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281</v>
      </c>
    </row>
    <row r="33" spans="1:8">
      <c r="A33" s="28" t="s">
        <v>119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282</v>
      </c>
    </row>
    <row r="34" spans="1:8">
      <c r="A34" s="28" t="s">
        <v>120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283</v>
      </c>
    </row>
    <row r="35" spans="1:8">
      <c r="A35" s="28" t="s">
        <v>121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284</v>
      </c>
    </row>
    <row r="36" spans="1:8">
      <c r="A36" s="28" t="s">
        <v>122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285</v>
      </c>
    </row>
    <row r="37" spans="1:8">
      <c r="A37" s="29" t="s">
        <v>127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>
      <c r="A38" s="30" t="s">
        <v>123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286</v>
      </c>
    </row>
    <row r="39" spans="1:8" ht="30">
      <c r="A39" s="30" t="s">
        <v>124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287</v>
      </c>
    </row>
    <row r="40" spans="1:8">
      <c r="A40" s="30" t="s">
        <v>125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288</v>
      </c>
    </row>
    <row r="41" spans="1:8">
      <c r="A41" s="30" t="s">
        <v>126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289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90" t="s">
        <v>325</v>
      </c>
      <c r="B43" s="82">
        <f>B44+B53+B61+B71</f>
        <v>51018101</v>
      </c>
      <c r="C43" s="82">
        <f t="shared" ref="C43:G43" si="13">C44+C53+C61+C71</f>
        <v>-997300.38</v>
      </c>
      <c r="D43" s="82">
        <f t="shared" si="13"/>
        <v>50020800.619999997</v>
      </c>
      <c r="E43" s="82">
        <f t="shared" si="13"/>
        <v>19360420.579999998</v>
      </c>
      <c r="F43" s="82">
        <f t="shared" si="13"/>
        <v>19360420.579999998</v>
      </c>
      <c r="G43" s="82">
        <f t="shared" si="13"/>
        <v>30660380.039999995</v>
      </c>
    </row>
    <row r="44" spans="1:8">
      <c r="A44" s="24" t="s">
        <v>99</v>
      </c>
      <c r="B44" s="81">
        <f>SUM(B45:B52)</f>
        <v>770777.59999999998</v>
      </c>
      <c r="C44" s="81">
        <f t="shared" ref="C44:G44" si="14">SUM(C45:C52)</f>
        <v>-30576.79</v>
      </c>
      <c r="D44" s="81">
        <f t="shared" si="14"/>
        <v>740200.80999999994</v>
      </c>
      <c r="E44" s="81">
        <f t="shared" si="14"/>
        <v>293436.34000000003</v>
      </c>
      <c r="F44" s="81">
        <f t="shared" si="14"/>
        <v>293436.34000000003</v>
      </c>
      <c r="G44" s="81">
        <f t="shared" si="14"/>
        <v>446764.46999999991</v>
      </c>
    </row>
    <row r="45" spans="1:8">
      <c r="A45" s="30" t="s">
        <v>100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290</v>
      </c>
    </row>
    <row r="46" spans="1:8">
      <c r="A46" s="30" t="s">
        <v>101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291</v>
      </c>
    </row>
    <row r="47" spans="1:8">
      <c r="A47" s="30" t="s">
        <v>102</v>
      </c>
      <c r="B47" s="122">
        <v>770777.59999999998</v>
      </c>
      <c r="C47" s="122">
        <v>-30576.79</v>
      </c>
      <c r="D47" s="81">
        <f t="shared" si="15"/>
        <v>740200.80999999994</v>
      </c>
      <c r="E47" s="122">
        <v>293436.34000000003</v>
      </c>
      <c r="F47" s="122">
        <v>293436.34000000003</v>
      </c>
      <c r="G47" s="81">
        <f t="shared" si="16"/>
        <v>446764.46999999991</v>
      </c>
      <c r="H47" s="65" t="s">
        <v>292</v>
      </c>
    </row>
    <row r="48" spans="1:8">
      <c r="A48" s="30" t="s">
        <v>103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293</v>
      </c>
    </row>
    <row r="49" spans="1:8">
      <c r="A49" s="30" t="s">
        <v>104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294</v>
      </c>
    </row>
    <row r="50" spans="1:8">
      <c r="A50" s="30" t="s">
        <v>105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295</v>
      </c>
    </row>
    <row r="51" spans="1:8">
      <c r="A51" s="30" t="s">
        <v>106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296</v>
      </c>
    </row>
    <row r="52" spans="1:8">
      <c r="A52" s="30" t="s">
        <v>107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297</v>
      </c>
    </row>
    <row r="53" spans="1:8">
      <c r="A53" s="24" t="s">
        <v>108</v>
      </c>
      <c r="B53" s="81">
        <f>SUM(B54:B60)</f>
        <v>50247323.399999999</v>
      </c>
      <c r="C53" s="81">
        <f t="shared" ref="C53:G53" si="17">SUM(C54:C60)</f>
        <v>-966723.59</v>
      </c>
      <c r="D53" s="81">
        <f t="shared" si="17"/>
        <v>49280599.809999995</v>
      </c>
      <c r="E53" s="81">
        <f t="shared" si="17"/>
        <v>19066984.239999998</v>
      </c>
      <c r="F53" s="81">
        <f t="shared" si="17"/>
        <v>19066984.239999998</v>
      </c>
      <c r="G53" s="81">
        <f t="shared" si="17"/>
        <v>30213615.569999997</v>
      </c>
    </row>
    <row r="54" spans="1:8">
      <c r="A54" s="30" t="s">
        <v>326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298</v>
      </c>
    </row>
    <row r="55" spans="1:8">
      <c r="A55" s="30" t="s">
        <v>109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299</v>
      </c>
    </row>
    <row r="56" spans="1:8">
      <c r="A56" s="30" t="s">
        <v>110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300</v>
      </c>
    </row>
    <row r="57" spans="1:8">
      <c r="A57" s="22" t="s">
        <v>111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301</v>
      </c>
    </row>
    <row r="58" spans="1:8">
      <c r="A58" s="30" t="s">
        <v>323</v>
      </c>
      <c r="B58" s="122">
        <v>50247323.399999999</v>
      </c>
      <c r="C58" s="122">
        <v>-966723.59</v>
      </c>
      <c r="D58" s="81">
        <f t="shared" si="18"/>
        <v>49280599.809999995</v>
      </c>
      <c r="E58" s="122">
        <v>19066984.239999998</v>
      </c>
      <c r="F58" s="122">
        <v>19066984.239999998</v>
      </c>
      <c r="G58" s="81">
        <f t="shared" si="19"/>
        <v>30213615.569999997</v>
      </c>
      <c r="H58" s="66" t="s">
        <v>302</v>
      </c>
    </row>
    <row r="59" spans="1:8">
      <c r="A59" s="30" t="s">
        <v>112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303</v>
      </c>
    </row>
    <row r="60" spans="1:8">
      <c r="A60" s="30" t="s">
        <v>113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304</v>
      </c>
    </row>
    <row r="61" spans="1:8">
      <c r="A61" s="24" t="s">
        <v>114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115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305</v>
      </c>
    </row>
    <row r="63" spans="1:8">
      <c r="A63" s="30" t="s">
        <v>116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306</v>
      </c>
    </row>
    <row r="64" spans="1:8">
      <c r="A64" s="30" t="s">
        <v>324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307</v>
      </c>
    </row>
    <row r="65" spans="1:8">
      <c r="A65" s="30" t="s">
        <v>117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308</v>
      </c>
    </row>
    <row r="66" spans="1:8">
      <c r="A66" s="30" t="s">
        <v>118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309</v>
      </c>
    </row>
    <row r="67" spans="1:8">
      <c r="A67" s="30" t="s">
        <v>119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310</v>
      </c>
    </row>
    <row r="68" spans="1:8">
      <c r="A68" s="30" t="s">
        <v>120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311</v>
      </c>
    </row>
    <row r="69" spans="1:8">
      <c r="A69" s="30" t="s">
        <v>121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312</v>
      </c>
    </row>
    <row r="70" spans="1:8">
      <c r="A70" s="30" t="s">
        <v>122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313</v>
      </c>
    </row>
    <row r="71" spans="1:8">
      <c r="A71" s="29" t="s">
        <v>127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>
      <c r="A72" s="30" t="s">
        <v>123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314</v>
      </c>
    </row>
    <row r="73" spans="1:8" ht="30">
      <c r="A73" s="30" t="s">
        <v>124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315</v>
      </c>
    </row>
    <row r="74" spans="1:8">
      <c r="A74" s="30" t="s">
        <v>125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316</v>
      </c>
    </row>
    <row r="75" spans="1:8">
      <c r="A75" s="30" t="s">
        <v>126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317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84</v>
      </c>
      <c r="B77" s="82">
        <f>B9+B43</f>
        <v>120877856.26000001</v>
      </c>
      <c r="C77" s="82">
        <f t="shared" ref="C77:G77" si="26">C9+C43</f>
        <v>7989316.6000000006</v>
      </c>
      <c r="D77" s="82">
        <f t="shared" si="26"/>
        <v>128867172.86000001</v>
      </c>
      <c r="E77" s="82">
        <f t="shared" si="26"/>
        <v>48931214.769999996</v>
      </c>
      <c r="F77" s="82">
        <f t="shared" si="26"/>
        <v>48931214.769999996</v>
      </c>
      <c r="G77" s="82">
        <f t="shared" si="26"/>
        <v>79935958.090000004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19" t="s">
        <v>330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="90" zoomScaleNormal="90" workbookViewId="0">
      <selection activeCell="A16" sqref="A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1" t="s">
        <v>128</v>
      </c>
      <c r="B1" s="92"/>
      <c r="C1" s="92"/>
      <c r="D1" s="92"/>
      <c r="E1" s="92"/>
      <c r="F1" s="92"/>
      <c r="G1" s="92"/>
    </row>
    <row r="2" spans="1:7">
      <c r="A2" s="106" t="s">
        <v>331</v>
      </c>
      <c r="B2" s="107"/>
      <c r="C2" s="107"/>
      <c r="D2" s="107"/>
      <c r="E2" s="107"/>
      <c r="F2" s="107"/>
      <c r="G2" s="108"/>
    </row>
    <row r="3" spans="1:7">
      <c r="A3" s="112" t="s">
        <v>1</v>
      </c>
      <c r="B3" s="113"/>
      <c r="C3" s="113"/>
      <c r="D3" s="113"/>
      <c r="E3" s="113"/>
      <c r="F3" s="113"/>
      <c r="G3" s="114"/>
    </row>
    <row r="4" spans="1:7">
      <c r="A4" s="112" t="s">
        <v>129</v>
      </c>
      <c r="B4" s="113"/>
      <c r="C4" s="113"/>
      <c r="D4" s="113"/>
      <c r="E4" s="113"/>
      <c r="F4" s="113"/>
      <c r="G4" s="114"/>
    </row>
    <row r="5" spans="1:7">
      <c r="A5" s="112" t="s">
        <v>332</v>
      </c>
      <c r="B5" s="113"/>
      <c r="C5" s="113"/>
      <c r="D5" s="113"/>
      <c r="E5" s="113"/>
      <c r="F5" s="113"/>
      <c r="G5" s="114"/>
    </row>
    <row r="6" spans="1:7">
      <c r="A6" s="99" t="s">
        <v>3</v>
      </c>
      <c r="B6" s="100"/>
      <c r="C6" s="100"/>
      <c r="D6" s="100"/>
      <c r="E6" s="100"/>
      <c r="F6" s="100"/>
      <c r="G6" s="101"/>
    </row>
    <row r="7" spans="1:7">
      <c r="A7" s="102" t="s">
        <v>320</v>
      </c>
      <c r="B7" s="93" t="s">
        <v>4</v>
      </c>
      <c r="C7" s="93"/>
      <c r="D7" s="93"/>
      <c r="E7" s="93"/>
      <c r="F7" s="93"/>
      <c r="G7" s="93" t="s">
        <v>322</v>
      </c>
    </row>
    <row r="8" spans="1:7" ht="30">
      <c r="A8" s="98"/>
      <c r="B8" s="32" t="s">
        <v>321</v>
      </c>
      <c r="C8" s="33" t="s">
        <v>97</v>
      </c>
      <c r="D8" s="33" t="s">
        <v>88</v>
      </c>
      <c r="E8" s="33" t="s">
        <v>7</v>
      </c>
      <c r="F8" s="33" t="s">
        <v>89</v>
      </c>
      <c r="G8" s="117"/>
    </row>
    <row r="9" spans="1:7">
      <c r="A9" s="34" t="s">
        <v>130</v>
      </c>
      <c r="B9" s="85">
        <f>B10+B11+B12+B15+B16+B19</f>
        <v>49269728.380000003</v>
      </c>
      <c r="C9" s="85">
        <f t="shared" ref="C9:G9" si="0">C10+C11+C12+C15+C16+C19</f>
        <v>3343653.31</v>
      </c>
      <c r="D9" s="85">
        <f t="shared" si="0"/>
        <v>52613381.690000005</v>
      </c>
      <c r="E9" s="85">
        <f t="shared" si="0"/>
        <v>23506919.039999999</v>
      </c>
      <c r="F9" s="85">
        <f t="shared" si="0"/>
        <v>23506919.039999999</v>
      </c>
      <c r="G9" s="85">
        <f t="shared" si="0"/>
        <v>29106462.650000006</v>
      </c>
    </row>
    <row r="10" spans="1:7">
      <c r="A10" s="35" t="s">
        <v>327</v>
      </c>
      <c r="B10" s="123">
        <v>49269728.380000003</v>
      </c>
      <c r="C10" s="123">
        <v>3343653.31</v>
      </c>
      <c r="D10" s="86">
        <f>B10+C10</f>
        <v>52613381.690000005</v>
      </c>
      <c r="E10" s="123">
        <v>23506919.039999999</v>
      </c>
      <c r="F10" s="123">
        <v>23506919.039999999</v>
      </c>
      <c r="G10" s="86">
        <f>D10-E10</f>
        <v>29106462.650000006</v>
      </c>
    </row>
    <row r="11" spans="1:7">
      <c r="A11" s="35" t="s">
        <v>131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132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133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134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135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136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137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138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139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328</v>
      </c>
      <c r="B21" s="85">
        <f>B22+B23+B24+B27+B28+B31</f>
        <v>45288143</v>
      </c>
      <c r="C21" s="85">
        <f t="shared" ref="C21:G21" si="3">C22+C23+C24+C27+C28+C31</f>
        <v>3031588</v>
      </c>
      <c r="D21" s="85">
        <f t="shared" si="3"/>
        <v>48319731</v>
      </c>
      <c r="E21" s="85">
        <f t="shared" si="3"/>
        <v>18858368.870000001</v>
      </c>
      <c r="F21" s="85">
        <f t="shared" si="3"/>
        <v>18858368.870000001</v>
      </c>
      <c r="G21" s="85">
        <f t="shared" si="3"/>
        <v>29461362.129999999</v>
      </c>
    </row>
    <row r="22" spans="1:7">
      <c r="A22" s="35" t="s">
        <v>327</v>
      </c>
      <c r="B22" s="123">
        <v>45288143</v>
      </c>
      <c r="C22" s="123">
        <v>3031588</v>
      </c>
      <c r="D22" s="86">
        <f>B22+C22</f>
        <v>48319731</v>
      </c>
      <c r="E22" s="123">
        <v>18858368.870000001</v>
      </c>
      <c r="F22" s="123">
        <v>18858368.870000001</v>
      </c>
      <c r="G22" s="86">
        <f>D22-E22</f>
        <v>29461362.129999999</v>
      </c>
    </row>
    <row r="23" spans="1:7">
      <c r="A23" s="35" t="s">
        <v>131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132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133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134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135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136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137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138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139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329</v>
      </c>
      <c r="B33" s="85">
        <f>B9+B21</f>
        <v>94557871.379999995</v>
      </c>
      <c r="C33" s="85">
        <f t="shared" ref="C33:G33" si="6">C9+C21</f>
        <v>6375241.3100000005</v>
      </c>
      <c r="D33" s="85">
        <f t="shared" si="6"/>
        <v>100933112.69</v>
      </c>
      <c r="E33" s="85">
        <f t="shared" si="6"/>
        <v>42365287.909999996</v>
      </c>
      <c r="F33" s="85">
        <f t="shared" si="6"/>
        <v>42365287.909999996</v>
      </c>
      <c r="G33" s="85">
        <f t="shared" si="6"/>
        <v>58567824.780000001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19" t="s">
        <v>330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Formato 6 a)</vt:lpstr>
      <vt:lpstr>Formato 6 b)</vt:lpstr>
      <vt:lpstr>Formato 6 c)</vt:lpstr>
      <vt:lpstr>Formato 6 d)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2018-12-04T18:00:32Z</cp:lastPrinted>
  <dcterms:created xsi:type="dcterms:W3CDTF">2018-11-21T18:09:30Z</dcterms:created>
  <dcterms:modified xsi:type="dcterms:W3CDTF">2026-07-14T19:54:45Z</dcterms:modified>
</cp:coreProperties>
</file>